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Soupisy\"/>
    </mc:Choice>
  </mc:AlternateContent>
  <xr:revisionPtr revIDLastSave="0" documentId="8_{7525A779-47F8-41D6-8108-77B0D250F87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Rekapitulace stavby" sheetId="1" r:id="rId1"/>
    <sheet name="01 - Stoka A" sheetId="2" r:id="rId2"/>
    <sheet name="02 - Stoka B" sheetId="3" r:id="rId3"/>
  </sheets>
  <definedNames>
    <definedName name="_xlnm._FilterDatabase" localSheetId="1" hidden="1">'01 - Stoka A'!$C$120:$K$325</definedName>
    <definedName name="_xlnm._FilterDatabase" localSheetId="2" hidden="1">'02 - Stoka B'!$C$124:$K$365</definedName>
    <definedName name="_xlnm.Print_Titles" localSheetId="1">'01 - Stoka A'!$120:$120</definedName>
    <definedName name="_xlnm.Print_Titles" localSheetId="2">'02 - Stoka B'!$124:$124</definedName>
    <definedName name="_xlnm.Print_Titles" localSheetId="0">'Rekapitulace stavby'!$92:$92</definedName>
    <definedName name="_xlnm.Print_Area" localSheetId="1">'01 - Stoka A'!$C$4:$J$76,'01 - Stoka A'!$C$82:$J$102,'01 - Stoka A'!$C$108:$J$325</definedName>
    <definedName name="_xlnm.Print_Area" localSheetId="2">'02 - Stoka B'!$C$4:$J$76,'02 - Stoka B'!$C$82:$J$106,'02 - Stoka B'!$C$112:$J$365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T231" i="3" s="1"/>
  <c r="R232" i="3"/>
  <c r="R231" i="3"/>
  <c r="P232" i="3"/>
  <c r="P231" i="3"/>
  <c r="BI228" i="3"/>
  <c r="BH228" i="3"/>
  <c r="BG228" i="3"/>
  <c r="BF228" i="3"/>
  <c r="T228" i="3"/>
  <c r="T227" i="3"/>
  <c r="R228" i="3"/>
  <c r="R227" i="3"/>
  <c r="P228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1" i="3"/>
  <c r="F119" i="3"/>
  <c r="E117" i="3"/>
  <c r="J91" i="3"/>
  <c r="F89" i="3"/>
  <c r="E87" i="3"/>
  <c r="J24" i="3"/>
  <c r="E24" i="3"/>
  <c r="J122" i="3" s="1"/>
  <c r="J23" i="3"/>
  <c r="J18" i="3"/>
  <c r="E18" i="3"/>
  <c r="F122" i="3"/>
  <c r="J17" i="3"/>
  <c r="J15" i="3"/>
  <c r="E15" i="3"/>
  <c r="F91" i="3" s="1"/>
  <c r="J14" i="3"/>
  <c r="J12" i="3"/>
  <c r="J119" i="3" s="1"/>
  <c r="E7" i="3"/>
  <c r="E85" i="3" s="1"/>
  <c r="J37" i="2"/>
  <c r="J36" i="2"/>
  <c r="AY95" i="1" s="1"/>
  <c r="J35" i="2"/>
  <c r="AX95" i="1" s="1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T217" i="2" s="1"/>
  <c r="R218" i="2"/>
  <c r="R217" i="2"/>
  <c r="P218" i="2"/>
  <c r="P217" i="2" s="1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J117" i="2"/>
  <c r="F115" i="2"/>
  <c r="E113" i="2"/>
  <c r="J91" i="2"/>
  <c r="F89" i="2"/>
  <c r="E87" i="2"/>
  <c r="J24" i="2"/>
  <c r="E24" i="2"/>
  <c r="J92" i="2" s="1"/>
  <c r="J23" i="2"/>
  <c r="J18" i="2"/>
  <c r="E18" i="2"/>
  <c r="F118" i="2"/>
  <c r="J17" i="2"/>
  <c r="J15" i="2"/>
  <c r="E15" i="2"/>
  <c r="F91" i="2" s="1"/>
  <c r="J14" i="2"/>
  <c r="J12" i="2"/>
  <c r="J115" i="2" s="1"/>
  <c r="E7" i="2"/>
  <c r="E85" i="2" s="1"/>
  <c r="L90" i="1"/>
  <c r="AM90" i="1"/>
  <c r="AM89" i="1"/>
  <c r="L89" i="1"/>
  <c r="AM87" i="1"/>
  <c r="L87" i="1"/>
  <c r="L85" i="1"/>
  <c r="L84" i="1"/>
  <c r="BK271" i="2"/>
  <c r="J218" i="2"/>
  <c r="BK187" i="2"/>
  <c r="BK136" i="2"/>
  <c r="BK304" i="2"/>
  <c r="J280" i="2"/>
  <c r="BK244" i="2"/>
  <c r="BK229" i="2"/>
  <c r="J160" i="2"/>
  <c r="J311" i="2"/>
  <c r="BK256" i="2"/>
  <c r="BK226" i="2"/>
  <c r="J172" i="2"/>
  <c r="J128" i="2"/>
  <c r="BK311" i="2"/>
  <c r="J244" i="2"/>
  <c r="BK218" i="2"/>
  <c r="BK156" i="2"/>
  <c r="BK301" i="2"/>
  <c r="BK274" i="2"/>
  <c r="J197" i="2"/>
  <c r="J148" i="2"/>
  <c r="BK321" i="3"/>
  <c r="BK258" i="3"/>
  <c r="BK205" i="3"/>
  <c r="J128" i="3"/>
  <c r="J357" i="3"/>
  <c r="J309" i="3"/>
  <c r="BK270" i="3"/>
  <c r="J205" i="3"/>
  <c r="BK338" i="3"/>
  <c r="BK300" i="3"/>
  <c r="BK239" i="3"/>
  <c r="BK167" i="3"/>
  <c r="J344" i="3"/>
  <c r="J334" i="3"/>
  <c r="BK248" i="3"/>
  <c r="J212" i="3"/>
  <c r="J142" i="3"/>
  <c r="J362" i="3"/>
  <c r="BK267" i="3"/>
  <c r="J215" i="3"/>
  <c r="BK142" i="3"/>
  <c r="BK312" i="3"/>
  <c r="BK212" i="3"/>
  <c r="J131" i="3"/>
  <c r="J295" i="2"/>
  <c r="J265" i="2"/>
  <c r="BK204" i="2"/>
  <c r="BK151" i="2"/>
  <c r="BK317" i="2"/>
  <c r="J292" i="2"/>
  <c r="J262" i="2"/>
  <c r="BK238" i="2"/>
  <c r="BK207" i="2"/>
  <c r="BK172" i="2"/>
  <c r="BK132" i="2"/>
  <c r="BK298" i="2"/>
  <c r="J253" i="2"/>
  <c r="BK223" i="2"/>
  <c r="J184" i="2"/>
  <c r="BK169" i="2"/>
  <c r="BK324" i="2"/>
  <c r="J283" i="2"/>
  <c r="J229" i="2"/>
  <c r="J187" i="2"/>
  <c r="BK124" i="2"/>
  <c r="BK286" i="2"/>
  <c r="BK235" i="2"/>
  <c r="J181" i="2"/>
  <c r="BK353" i="3"/>
  <c r="J306" i="3"/>
  <c r="J248" i="3"/>
  <c r="J187" i="3"/>
  <c r="BK131" i="3"/>
  <c r="BK358" i="3"/>
  <c r="BK294" i="3"/>
  <c r="J228" i="3"/>
  <c r="J291" i="3"/>
  <c r="J264" i="3"/>
  <c r="J202" i="3"/>
  <c r="BK138" i="3"/>
  <c r="BK361" i="3"/>
  <c r="BK276" i="3"/>
  <c r="J224" i="3"/>
  <c r="BK199" i="3"/>
  <c r="J158" i="3"/>
  <c r="J365" i="3"/>
  <c r="J273" i="3"/>
  <c r="BK202" i="3"/>
  <c r="BK364" i="3"/>
  <c r="BK215" i="3"/>
  <c r="J147" i="3"/>
  <c r="J314" i="2"/>
  <c r="J226" i="2"/>
  <c r="J207" i="2"/>
  <c r="AS94" i="1"/>
  <c r="BK250" i="2"/>
  <c r="J223" i="2"/>
  <c r="BK191" i="2"/>
  <c r="J156" i="2"/>
  <c r="J304" i="2"/>
  <c r="BK265" i="2"/>
  <c r="BK247" i="2"/>
  <c r="J191" i="2"/>
  <c r="J142" i="2"/>
  <c r="J317" i="2"/>
  <c r="J289" i="2"/>
  <c r="BK241" i="2"/>
  <c r="BK175" i="2"/>
  <c r="J320" i="2"/>
  <c r="BK277" i="2"/>
  <c r="J204" i="2"/>
  <c r="J163" i="2"/>
  <c r="BK350" i="3"/>
  <c r="J288" i="3"/>
  <c r="BK236" i="3"/>
  <c r="J138" i="3"/>
  <c r="BK362" i="3"/>
  <c r="J279" i="3"/>
  <c r="J199" i="3"/>
  <c r="BK190" i="3"/>
  <c r="J347" i="3"/>
  <c r="BK315" i="3"/>
  <c r="BK273" i="3"/>
  <c r="J221" i="3"/>
  <c r="J164" i="3"/>
  <c r="J321" i="3"/>
  <c r="BK291" i="3"/>
  <c r="BK261" i="3"/>
  <c r="J218" i="3"/>
  <c r="BK171" i="3"/>
  <c r="BK347" i="3"/>
  <c r="BK306" i="3"/>
  <c r="BK228" i="3"/>
  <c r="BK128" i="3"/>
  <c r="J300" i="3"/>
  <c r="BK196" i="3"/>
  <c r="J277" i="2"/>
  <c r="BK268" i="2"/>
  <c r="J215" i="2"/>
  <c r="BK163" i="2"/>
  <c r="BK308" i="2"/>
  <c r="J268" i="2"/>
  <c r="J235" i="2"/>
  <c r="J200" i="2"/>
  <c r="BK184" i="2"/>
  <c r="J324" i="2"/>
  <c r="BK280" i="2"/>
  <c r="J241" i="2"/>
  <c r="BK194" i="2"/>
  <c r="BK178" i="2"/>
  <c r="J132" i="2"/>
  <c r="BK314" i="2"/>
  <c r="BK259" i="2"/>
  <c r="BK211" i="2"/>
  <c r="J325" i="2"/>
  <c r="BK283" i="2"/>
  <c r="BK215" i="2"/>
  <c r="BK128" i="2"/>
  <c r="J312" i="3"/>
  <c r="J245" i="3"/>
  <c r="J208" i="3"/>
  <c r="J152" i="3"/>
  <c r="J364" i="3"/>
  <c r="BK318" i="3"/>
  <c r="J255" i="3"/>
  <c r="BK181" i="3"/>
  <c r="BK175" i="3"/>
  <c r="J270" i="3"/>
  <c r="J236" i="3"/>
  <c r="BK178" i="3"/>
  <c r="BK134" i="3"/>
  <c r="J350" i="3"/>
  <c r="J303" i="3"/>
  <c r="BK264" i="3"/>
  <c r="BK221" i="3"/>
  <c r="J193" i="3"/>
  <c r="J167" i="3"/>
  <c r="BK334" i="3"/>
  <c r="J285" i="3"/>
  <c r="J258" i="3"/>
  <c r="BK232" i="3"/>
  <c r="J171" i="3"/>
  <c r="J338" i="3"/>
  <c r="BK193" i="3"/>
  <c r="BK166" i="2"/>
  <c r="BK292" i="2"/>
  <c r="J259" i="2"/>
  <c r="J211" i="2"/>
  <c r="BK160" i="2"/>
  <c r="BK325" i="2"/>
  <c r="BK262" i="2"/>
  <c r="J238" i="2"/>
  <c r="J166" i="2"/>
  <c r="BK295" i="2"/>
  <c r="BK253" i="2"/>
  <c r="J169" i="2"/>
  <c r="BK331" i="3"/>
  <c r="BK279" i="3"/>
  <c r="BK218" i="3"/>
  <c r="BK164" i="3"/>
  <c r="BK344" i="3"/>
  <c r="J297" i="3"/>
  <c r="J242" i="3"/>
  <c r="J196" i="3"/>
  <c r="BK158" i="3"/>
  <c r="J134" i="3"/>
  <c r="J318" i="3"/>
  <c r="J294" i="3"/>
  <c r="BK245" i="3"/>
  <c r="J190" i="3"/>
  <c r="BK341" i="3"/>
  <c r="J327" i="3"/>
  <c r="J315" i="3"/>
  <c r="BK285" i="3"/>
  <c r="J232" i="3"/>
  <c r="J181" i="3"/>
  <c r="BK357" i="3"/>
  <c r="J341" i="3"/>
  <c r="BK297" i="3"/>
  <c r="BK255" i="3"/>
  <c r="BK208" i="3"/>
  <c r="J358" i="3"/>
  <c r="J175" i="3"/>
  <c r="J286" i="2"/>
  <c r="J256" i="2"/>
  <c r="BK200" i="2"/>
  <c r="BK148" i="2"/>
  <c r="J301" i="2"/>
  <c r="J274" i="2"/>
  <c r="J247" i="2"/>
  <c r="J232" i="2"/>
  <c r="J194" i="2"/>
  <c r="J175" i="2"/>
  <c r="J124" i="2"/>
  <c r="BK289" i="2"/>
  <c r="BK232" i="2"/>
  <c r="BK181" i="2"/>
  <c r="J136" i="2"/>
  <c r="BK320" i="2"/>
  <c r="J308" i="2"/>
  <c r="J250" i="2"/>
  <c r="BK197" i="2"/>
  <c r="BK142" i="2"/>
  <c r="J298" i="2"/>
  <c r="J271" i="2"/>
  <c r="J178" i="2"/>
  <c r="J151" i="2"/>
  <c r="BK324" i="3"/>
  <c r="J261" i="3"/>
  <c r="J239" i="3"/>
  <c r="J178" i="3"/>
  <c r="BK365" i="3"/>
  <c r="BK327" i="3"/>
  <c r="BK288" i="3"/>
  <c r="BK152" i="3"/>
  <c r="BK303" i="3"/>
  <c r="BK282" i="3"/>
  <c r="BK242" i="3"/>
  <c r="BK184" i="3"/>
  <c r="BK147" i="3"/>
  <c r="J324" i="3"/>
  <c r="BK309" i="3"/>
  <c r="J267" i="3"/>
  <c r="BK251" i="3"/>
  <c r="BK187" i="3"/>
  <c r="J361" i="3"/>
  <c r="J353" i="3"/>
  <c r="J331" i="3"/>
  <c r="J276" i="3"/>
  <c r="J251" i="3"/>
  <c r="BK224" i="3"/>
  <c r="J282" i="3"/>
  <c r="J184" i="3"/>
  <c r="BK222" i="2" l="1"/>
  <c r="J222" i="2" s="1"/>
  <c r="J100" i="2" s="1"/>
  <c r="BK323" i="2"/>
  <c r="J323" i="2" s="1"/>
  <c r="J101" i="2" s="1"/>
  <c r="T254" i="3"/>
  <c r="P123" i="2"/>
  <c r="R222" i="2"/>
  <c r="T323" i="2"/>
  <c r="BK254" i="3"/>
  <c r="J254" i="3" s="1"/>
  <c r="J102" i="3" s="1"/>
  <c r="BK337" i="3"/>
  <c r="J337" i="3" s="1"/>
  <c r="J103" i="3" s="1"/>
  <c r="BK356" i="3"/>
  <c r="J356" i="3" s="1"/>
  <c r="J104" i="3" s="1"/>
  <c r="BK363" i="3"/>
  <c r="J363" i="3" s="1"/>
  <c r="J105" i="3" s="1"/>
  <c r="T222" i="2"/>
  <c r="P127" i="3"/>
  <c r="R254" i="3"/>
  <c r="T356" i="3"/>
  <c r="R123" i="2"/>
  <c r="BK127" i="3"/>
  <c r="J127" i="3" s="1"/>
  <c r="J98" i="3" s="1"/>
  <c r="P235" i="3"/>
  <c r="R235" i="3"/>
  <c r="T235" i="3"/>
  <c r="R337" i="3"/>
  <c r="P363" i="3"/>
  <c r="BK123" i="2"/>
  <c r="J123" i="2" s="1"/>
  <c r="J98" i="2" s="1"/>
  <c r="P222" i="2"/>
  <c r="P323" i="2"/>
  <c r="R127" i="3"/>
  <c r="P254" i="3"/>
  <c r="P337" i="3"/>
  <c r="P356" i="3"/>
  <c r="R363" i="3"/>
  <c r="T123" i="2"/>
  <c r="T122" i="2" s="1"/>
  <c r="T121" i="2" s="1"/>
  <c r="R323" i="2"/>
  <c r="T127" i="3"/>
  <c r="T126" i="3" s="1"/>
  <c r="T125" i="3" s="1"/>
  <c r="BK235" i="3"/>
  <c r="J235" i="3"/>
  <c r="J101" i="3" s="1"/>
  <c r="T337" i="3"/>
  <c r="R356" i="3"/>
  <c r="T363" i="3"/>
  <c r="BK231" i="3"/>
  <c r="J231" i="3" s="1"/>
  <c r="J100" i="3" s="1"/>
  <c r="BK217" i="2"/>
  <c r="J217" i="2" s="1"/>
  <c r="J99" i="2" s="1"/>
  <c r="BK227" i="3"/>
  <c r="J227" i="3" s="1"/>
  <c r="J99" i="3" s="1"/>
  <c r="J89" i="3"/>
  <c r="F92" i="3"/>
  <c r="E115" i="3"/>
  <c r="F121" i="3"/>
  <c r="BE128" i="3"/>
  <c r="BE181" i="3"/>
  <c r="BE276" i="3"/>
  <c r="BE279" i="3"/>
  <c r="BE291" i="3"/>
  <c r="BE334" i="3"/>
  <c r="BE350" i="3"/>
  <c r="BE365" i="3"/>
  <c r="BE152" i="3"/>
  <c r="BE158" i="3"/>
  <c r="BE167" i="3"/>
  <c r="BE199" i="3"/>
  <c r="BE205" i="3"/>
  <c r="BE221" i="3"/>
  <c r="BE239" i="3"/>
  <c r="BE248" i="3"/>
  <c r="BE270" i="3"/>
  <c r="BE303" i="3"/>
  <c r="BE312" i="3"/>
  <c r="BE327" i="3"/>
  <c r="BE344" i="3"/>
  <c r="BE138" i="3"/>
  <c r="BE164" i="3"/>
  <c r="BE178" i="3"/>
  <c r="BE190" i="3"/>
  <c r="BE196" i="3"/>
  <c r="BE208" i="3"/>
  <c r="BE215" i="3"/>
  <c r="BE245" i="3"/>
  <c r="BE273" i="3"/>
  <c r="BE282" i="3"/>
  <c r="BE288" i="3"/>
  <c r="BE306" i="3"/>
  <c r="BE331" i="3"/>
  <c r="BE338" i="3"/>
  <c r="BE357" i="3"/>
  <c r="BE361" i="3"/>
  <c r="BE362" i="3"/>
  <c r="BE142" i="3"/>
  <c r="BE193" i="3"/>
  <c r="BE212" i="3"/>
  <c r="BE228" i="3"/>
  <c r="BE232" i="3"/>
  <c r="BE258" i="3"/>
  <c r="BE261" i="3"/>
  <c r="BE353" i="3"/>
  <c r="BE131" i="3"/>
  <c r="BE171" i="3"/>
  <c r="BE187" i="3"/>
  <c r="BE218" i="3"/>
  <c r="BE224" i="3"/>
  <c r="BE236" i="3"/>
  <c r="BE251" i="3"/>
  <c r="BE255" i="3"/>
  <c r="BE267" i="3"/>
  <c r="BE285" i="3"/>
  <c r="BE315" i="3"/>
  <c r="BE321" i="3"/>
  <c r="BE324" i="3"/>
  <c r="BE341" i="3"/>
  <c r="J92" i="3"/>
  <c r="BE134" i="3"/>
  <c r="BE147" i="3"/>
  <c r="BE175" i="3"/>
  <c r="BE184" i="3"/>
  <c r="BE202" i="3"/>
  <c r="BE242" i="3"/>
  <c r="BE264" i="3"/>
  <c r="BE294" i="3"/>
  <c r="BE297" i="3"/>
  <c r="BE300" i="3"/>
  <c r="BE309" i="3"/>
  <c r="BE318" i="3"/>
  <c r="BE347" i="3"/>
  <c r="BE358" i="3"/>
  <c r="BE364" i="3"/>
  <c r="F92" i="2"/>
  <c r="J118" i="2"/>
  <c r="BE160" i="2"/>
  <c r="BE166" i="2"/>
  <c r="BE169" i="2"/>
  <c r="BE175" i="2"/>
  <c r="BE187" i="2"/>
  <c r="BE218" i="2"/>
  <c r="BE223" i="2"/>
  <c r="BE256" i="2"/>
  <c r="BE292" i="2"/>
  <c r="BE311" i="2"/>
  <c r="BE317" i="2"/>
  <c r="BE320" i="2"/>
  <c r="BE325" i="2"/>
  <c r="BE136" i="2"/>
  <c r="BE163" i="2"/>
  <c r="BE172" i="2"/>
  <c r="BE178" i="2"/>
  <c r="BE184" i="2"/>
  <c r="BE191" i="2"/>
  <c r="BE200" i="2"/>
  <c r="BE207" i="2"/>
  <c r="BE226" i="2"/>
  <c r="BE247" i="2"/>
  <c r="BE268" i="2"/>
  <c r="BE280" i="2"/>
  <c r="BE295" i="2"/>
  <c r="BE304" i="2"/>
  <c r="J89" i="2"/>
  <c r="E111" i="2"/>
  <c r="F117" i="2"/>
  <c r="BE124" i="2"/>
  <c r="BE148" i="2"/>
  <c r="BE211" i="2"/>
  <c r="BE215" i="2"/>
  <c r="BE229" i="2"/>
  <c r="BE235" i="2"/>
  <c r="BE238" i="2"/>
  <c r="BE250" i="2"/>
  <c r="BE277" i="2"/>
  <c r="BE286" i="2"/>
  <c r="BE301" i="2"/>
  <c r="BE308" i="2"/>
  <c r="BE314" i="2"/>
  <c r="BE324" i="2"/>
  <c r="BE128" i="2"/>
  <c r="BE142" i="2"/>
  <c r="BE151" i="2"/>
  <c r="BE181" i="2"/>
  <c r="BE197" i="2"/>
  <c r="BE204" i="2"/>
  <c r="BE241" i="2"/>
  <c r="BE265" i="2"/>
  <c r="BE271" i="2"/>
  <c r="BE289" i="2"/>
  <c r="BE132" i="2"/>
  <c r="BE156" i="2"/>
  <c r="BE194" i="2"/>
  <c r="BE232" i="2"/>
  <c r="BE244" i="2"/>
  <c r="BE253" i="2"/>
  <c r="BE259" i="2"/>
  <c r="BE262" i="2"/>
  <c r="BE274" i="2"/>
  <c r="BE283" i="2"/>
  <c r="BE298" i="2"/>
  <c r="F36" i="2"/>
  <c r="BC95" i="1" s="1"/>
  <c r="F36" i="3"/>
  <c r="BC96" i="1" s="1"/>
  <c r="F34" i="2"/>
  <c r="BA95" i="1" s="1"/>
  <c r="J34" i="3"/>
  <c r="AW96" i="1" s="1"/>
  <c r="F35" i="2"/>
  <c r="BB95" i="1" s="1"/>
  <c r="F35" i="3"/>
  <c r="BB96" i="1" s="1"/>
  <c r="F37" i="2"/>
  <c r="BD95" i="1" s="1"/>
  <c r="F37" i="3"/>
  <c r="BD96" i="1" s="1"/>
  <c r="J34" i="2"/>
  <c r="AW95" i="1" s="1"/>
  <c r="F34" i="3"/>
  <c r="BA96" i="1" s="1"/>
  <c r="BK122" i="2" l="1"/>
  <c r="J122" i="2" s="1"/>
  <c r="J97" i="2" s="1"/>
  <c r="P126" i="3"/>
  <c r="P125" i="3"/>
  <c r="AU96" i="1" s="1"/>
  <c r="P122" i="2"/>
  <c r="P121" i="2" s="1"/>
  <c r="AU95" i="1" s="1"/>
  <c r="R126" i="3"/>
  <c r="R125" i="3"/>
  <c r="R122" i="2"/>
  <c r="R121" i="2"/>
  <c r="BK126" i="3"/>
  <c r="J126" i="3" s="1"/>
  <c r="J97" i="3" s="1"/>
  <c r="F33" i="2"/>
  <c r="AZ95" i="1" s="1"/>
  <c r="J33" i="2"/>
  <c r="AV95" i="1" s="1"/>
  <c r="AT95" i="1" s="1"/>
  <c r="BB94" i="1"/>
  <c r="W31" i="1" s="1"/>
  <c r="BD94" i="1"/>
  <c r="W33" i="1" s="1"/>
  <c r="F33" i="3"/>
  <c r="AZ96" i="1" s="1"/>
  <c r="BA94" i="1"/>
  <c r="W30" i="1" s="1"/>
  <c r="J33" i="3"/>
  <c r="AV96" i="1" s="1"/>
  <c r="AT96" i="1" s="1"/>
  <c r="BC94" i="1"/>
  <c r="W32" i="1" s="1"/>
  <c r="BK121" i="2" l="1"/>
  <c r="J121" i="2" s="1"/>
  <c r="J30" i="2" s="1"/>
  <c r="AG95" i="1" s="1"/>
  <c r="AN95" i="1" s="1"/>
  <c r="BK125" i="3"/>
  <c r="J125" i="3"/>
  <c r="J30" i="3" s="1"/>
  <c r="AG96" i="1" s="1"/>
  <c r="AU94" i="1"/>
  <c r="AZ94" i="1"/>
  <c r="W29" i="1" s="1"/>
  <c r="AX94" i="1"/>
  <c r="AW94" i="1"/>
  <c r="AK30" i="1" s="1"/>
  <c r="AY94" i="1"/>
  <c r="J39" i="2" l="1"/>
  <c r="J96" i="2"/>
  <c r="J39" i="3"/>
  <c r="J96" i="3"/>
  <c r="AG94" i="1"/>
  <c r="AK26" i="1" s="1"/>
  <c r="AN96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<sst xmlns="http://schemas.openxmlformats.org/spreadsheetml/2006/main" count="4956" uniqueCount="606">
  <si>
    <t>Export Komplet</t>
  </si>
  <si>
    <t/>
  </si>
  <si>
    <t>2.0</t>
  </si>
  <si>
    <t>False</t>
  </si>
  <si>
    <t>{89f8cf43-a768-4ad9-9f65-b58fcd834671}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</si>
  <si>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</si>
  <si>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</si>
  <si>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</si>
  <si>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</si>
  <si>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</si>
  <si>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</si>
  <si>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</si>
  <si>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</si>
  <si>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IO02</t>
  </si>
  <si>
    <t>Stavba:</t>
  </si>
  <si>
    <t>Přeložky kanalizací</t>
  </si>
  <si>
    <t>KSO:</t>
  </si>
  <si>
    <t>CC-CZ:</t>
  </si>
  <si>
    <t>Místo:</t>
  </si>
  <si>
    <t>k.ú. Náchod</t>
  </si>
  <si>
    <t>Datum:</t>
  </si>
  <si>
    <t>25. 8. 2023</t>
  </si>
  <si>
    <t>Zadavatel:</t>
  </si>
  <si>
    <t>IČ:</t>
  </si>
  <si>
    <t xml:space="preserve"> </t>
  </si>
  <si>
    <t>DIČ:</t>
  </si>
  <si>
    <t>Zhotovitel:</t>
  </si>
  <si>
    <t>Projektant:</t>
  </si>
  <si>
    <t>Lucie Brandová, DiS.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</si>
  <si>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</si>
  <si>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</si>
  <si>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</si>
  <si>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</si>
  <si>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</si>
  <si>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</si>
  <si>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</si>
  <si>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</si>
  <si>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</si>
  <si>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</si>
  <si>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</si>
  <si>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</si>
  <si>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</si>
  <si>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</si>
  <si>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</si>
  <si>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</si>
  <si>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</si>
  <si>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</si>
  <si>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</si>
  <si>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</si>
  <si>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</si>
  <si>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</si>
  <si>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</si>
  <si>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</si>
  <si>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</si>
  <si>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</si>
  <si>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</si>
  <si>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</si>
  <si>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</si>
  <si>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</si>
  <si>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</si>
  <si>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</si>
  <si>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</si>
  <si>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</si>
  <si>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</si>
  <si>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</si>
  <si>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</si>
  <si>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</si>
  <si>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</si>
  <si>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</si>
  <si>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</si>
  <si>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</si>
  <si>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</si>
  <si>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</si>
  <si>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</si>
  <si>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</si>
  <si>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</si>
  <si>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</si>
  <si>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</si>
  <si>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Stoka A</t>
  </si>
  <si>
    <t>STA</t>
  </si>
  <si>
    <t>1</t>
  </si>
  <si>
    <t>{315c0c62-5b66-41a1-912b-5fc5cddd25cb}</t>
  </si>
  <si>
    <t>2</t>
  </si>
  <si>
    <t>02</t>
  </si>
  <si>
    <t>Stoka B</t>
  </si>
  <si>
    <t>{cea4658a-88cd-4f4d-aad0-9f502063a1e5}</t>
  </si>
  <si>
    <t>KRYCÍ LIST SOUPISU PRACÍ</t>
  </si>
  <si>
    <t>Objekt:</t>
  </si>
  <si>
    <t>01 - Stoka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</si>
  <si>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</si>
  <si>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</si>
  <si>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</si>
  <si>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</si>
  <si>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</si>
  <si>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</si>
  <si>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</si>
  <si>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</si>
  <si>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</si>
  <si>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</si>
  <si>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</si>
  <si>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</si>
  <si>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</si>
  <si>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</si>
  <si>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</si>
  <si>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</si>
  <si>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</si>
  <si>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</si>
  <si>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</si>
  <si>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</si>
  <si>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</si>
  <si>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</si>
  <si>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</si>
  <si>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</si>
  <si>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</si>
  <si>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</si>
  <si>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</si>
  <si>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</si>
  <si>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</si>
  <si>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</si>
  <si>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</si>
  <si>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4</t>
  </si>
  <si>
    <t>1219964898</t>
  </si>
  <si>
    <t>P</t>
  </si>
  <si>
    <t>Poznámka k položce:_x000D_
Skutečné čerpaní se bude kontrolovat při stavbě.</t>
  </si>
  <si>
    <t>VV</t>
  </si>
  <si>
    <t>"dny x hodiny" 3*8</t>
  </si>
  <si>
    <t>Součet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</si>
  <si>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</si>
  <si>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</si>
  <si>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</si>
  <si>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1931842860</t>
  </si>
  <si>
    <t>"sejmutí ornice" 24*1,20*0,15</t>
  </si>
  <si>
    <t>"sejmutí ornice" 6*1,20*0,15</t>
  </si>
  <si>
    <t>3</t>
  </si>
  <si>
    <t>131201100R</t>
  </si>
  <si>
    <t>Provedení sond k nalezení potrubí, kabelů vč. zpětného zásypu</t>
  </si>
  <si>
    <t>ks</t>
  </si>
  <si>
    <t>-921542605</t>
  </si>
  <si>
    <t>Poznámka k položce:_x000D_
Na stavbě vodovodu se provedou dvě sondy. V případě většího rozsahu se bude řešit na místě stavby.</t>
  </si>
  <si>
    <t>"sonda: ks" 2</t>
  </si>
  <si>
    <t>132254204</t>
  </si>
  <si>
    <t>Hloubení zapažených rýh š do 2000 mm v hornině třídy těžitelnosti I skupiny 3 objem do 500 m3</t>
  </si>
  <si>
    <t>495503960</t>
  </si>
  <si>
    <t>"rýha" 24*1,20*2,64</t>
  </si>
  <si>
    <t>"rýha" 6*1,20*2,00</t>
  </si>
  <si>
    <t>"50% zeminy tř. 3" 90,43*0,50</t>
  </si>
  <si>
    <t>5</t>
  </si>
  <si>
    <t>132354204</t>
  </si>
  <si>
    <t>Hloubení zapažených rýh šířky přes 800 do 2 000 mm strojně s urovnáním dna do předepsaného profilu a spádu v hornině třídy těžitelnosti II skupiny 4 do 500 m3</t>
  </si>
  <si>
    <t>2145425134</t>
  </si>
  <si>
    <t>"50% zeminy tř. 4" 90,43*0,50</t>
  </si>
  <si>
    <t>6</t>
  </si>
  <si>
    <t>139001101</t>
  </si>
  <si>
    <t>Příplatek k cenám vykopávek za ztížení vykopávky v blízkosti podzemního vedení nebo výbušnin v horninách jakékoliv třídy</t>
  </si>
  <si>
    <t>-284223784</t>
  </si>
  <si>
    <t>"ks x (délka x šířka x hloubka)" 2*(1*1,20*2,64)</t>
  </si>
  <si>
    <t>7</t>
  </si>
  <si>
    <t>151101101</t>
  </si>
  <si>
    <t>Zřízení pažení a rozepření stěn rýh pro podzemní vedení pro všechny šířky rýhy příložné pro jakoukoliv mezerovitost, hloubky do 2 m</t>
  </si>
  <si>
    <t>m2</t>
  </si>
  <si>
    <t>-1069062646</t>
  </si>
  <si>
    <t>Poznámka k položce:_x000D_
V případě nepažení se bude z položky odečítat._x000D_
Fakturace dle skutečnosti.</t>
  </si>
  <si>
    <t>"50% pažení rýhy: kusy x (délka x hloubka)" 24*2,64</t>
  </si>
  <si>
    <t>"50% pažení rýhy: kusy x (délka x hloubka)" 6*2,00</t>
  </si>
  <si>
    <t>8</t>
  </si>
  <si>
    <t>151101111</t>
  </si>
  <si>
    <t>Odstranění pažení a rozepření stěn rýh pro podzemní vedení s uložením materiálu na vzdálenost do 3 m od kraje výkopu příložné, hloubky do 2 m</t>
  </si>
  <si>
    <t>-90614519</t>
  </si>
  <si>
    <t>75,36</t>
  </si>
  <si>
    <t>9</t>
  </si>
  <si>
    <t>162251102</t>
  </si>
  <si>
    <t>Vodorovné přemístění do 50 m výkopku/sypaniny z horniny třídy těžitelnosti I, skupiny 1 až 3</t>
  </si>
  <si>
    <t>576151205</t>
  </si>
  <si>
    <t>(31,75)/2</t>
  </si>
  <si>
    <t>10</t>
  </si>
  <si>
    <t>162251122</t>
  </si>
  <si>
    <t>Vodorovné přemístění do 50 m výkopku/sypaniny z horniny třídy těžitelnosti II, skupiny 4 a 5</t>
  </si>
  <si>
    <t>-1403640961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</si>
  <si>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</si>
  <si>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</si>
  <si>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</si>
  <si>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146355930</t>
  </si>
  <si>
    <t>(40,32)/2</t>
  </si>
  <si>
    <t>12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</si>
  <si>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</si>
  <si>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</si>
  <si>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1647080464</t>
  </si>
  <si>
    <t>20,160</t>
  </si>
  <si>
    <t>13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</si>
  <si>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</si>
  <si>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</si>
  <si>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1288338242</t>
  </si>
  <si>
    <t>14</t>
  </si>
  <si>
    <t>162751135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</si>
  <si>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</si>
  <si>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-97435459</t>
  </si>
  <si>
    <t>167151101</t>
  </si>
  <si>
    <t>Nakládání výkopku z hornin třídy těžitelnosti I skupiny 1 až 3 do 100 m3</t>
  </si>
  <si>
    <t>2049083776</t>
  </si>
  <si>
    <t>40,32/2</t>
  </si>
  <si>
    <t>16</t>
  </si>
  <si>
    <t>167151102</t>
  </si>
  <si>
    <t>Nakládání výkopku z hornin třídy těžitelnosti II skupiny 4 a 5 do 100 m3</t>
  </si>
  <si>
    <t>-947496251</t>
  </si>
  <si>
    <t>17</t>
  </si>
  <si>
    <t>171201201</t>
  </si>
  <si>
    <t>Uložení sypaniny na skládky</t>
  </si>
  <si>
    <t>1488305916</t>
  </si>
  <si>
    <t>"uložení zeminy" 40,32</t>
  </si>
  <si>
    <t>18</t>
  </si>
  <si>
    <t>171201211</t>
  </si>
  <si>
    <t>Uložení sypaniny poplatek za uložení sypaniny na skládce (skládkovné)</t>
  </si>
  <si>
    <t>t</t>
  </si>
  <si>
    <t>1987643902</t>
  </si>
  <si>
    <t>Poznámka k položce:_x000D_
Skládka do 10 km.</t>
  </si>
  <si>
    <t>"násobeno váhovým koeficientem 2" 40,32*2</t>
  </si>
  <si>
    <t>19</t>
  </si>
  <si>
    <t>174151101</t>
  </si>
  <si>
    <t>Zásyp sypaninou z jakékoliv horniny s uložením výkopku ve vrstvách se zhutněním jam, šachet, rýh nebo kolem objektů v těchto vykopávkách</t>
  </si>
  <si>
    <t>-1423846941</t>
  </si>
  <si>
    <t>"zásyp" 44,71</t>
  </si>
  <si>
    <t>20</t>
  </si>
  <si>
    <t>M</t>
  </si>
  <si>
    <t>58344197</t>
  </si>
  <si>
    <t>štěrkodrť frakce 0/63</t>
  </si>
  <si>
    <t>-751980590</t>
  </si>
  <si>
    <t>"násobeno váhovým koeficientem 1,9" 12,96*1,90</t>
  </si>
  <si>
    <t>58341364</t>
  </si>
  <si>
    <t>kamenivo drcené drobné frakce 2/4</t>
  </si>
  <si>
    <t>265762991</t>
  </si>
  <si>
    <t>3,6*1,90</t>
  </si>
  <si>
    <t>22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</si>
  <si>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</si>
  <si>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</si>
  <si>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-1831288054</t>
  </si>
  <si>
    <t>"délka x šířka x tloušťka"24*1,20*0,70</t>
  </si>
  <si>
    <t>"délka x šířka x tloušťka"6*1,20*0,50</t>
  </si>
  <si>
    <t>23</t>
  </si>
  <si>
    <t>58337303</t>
  </si>
  <si>
    <t>štěrkopísek frakce 0-8</t>
  </si>
  <si>
    <t>-1272794507</t>
  </si>
  <si>
    <t>"násobeno váhovým koeficientem 2" 23,76*2</t>
  </si>
  <si>
    <t>24</t>
  </si>
  <si>
    <t>181351003</t>
  </si>
  <si>
    <t>Rozprostření a urovnání ornice v rovině nebo ve svahu sklonu do 1:5 strojně při souvislé ploše do 100 m2, tl. vrstvy do 200 mm</t>
  </si>
  <si>
    <t>-2129446820</t>
  </si>
  <si>
    <t>18*1,20</t>
  </si>
  <si>
    <t>6*1,20</t>
  </si>
  <si>
    <t>25</t>
  </si>
  <si>
    <t>181411121</t>
  </si>
  <si>
    <t>Založení trávníku na půdě předem připravené plochy do 1000 m2 výsevem včetně utažení lučního v rovině nebo na svahu do 1:5</t>
  </si>
  <si>
    <t>-1715810465</t>
  </si>
  <si>
    <t>26</t>
  </si>
  <si>
    <t>00572100</t>
  </si>
  <si>
    <t>osivo jetelotráva intenzivní víceletá</t>
  </si>
  <si>
    <t>kg</t>
  </si>
  <si>
    <t>615059194</t>
  </si>
  <si>
    <t>28,8*0,015 'Přepočtené koeficientem množství</t>
  </si>
  <si>
    <t xml:space="preserve"> Vodorovné konstrukce</t>
  </si>
  <si>
    <t>27</t>
  </si>
  <si>
    <t>451573111</t>
  </si>
  <si>
    <t>Lože pod potrubí, stoky a drobné objekty v otevřeném výkopu z písku a štěrkopísku do 63 mm</t>
  </si>
  <si>
    <t>972794784</t>
  </si>
  <si>
    <t>"délka x šířka x tloušťka" 24*1,20*0,10</t>
  </si>
  <si>
    <t>"délka x šířka x tloušťka" 6*1,20*0,10</t>
  </si>
  <si>
    <t>Trubní vedení</t>
  </si>
  <si>
    <t>28</t>
  </si>
  <si>
    <t>ELM.400126S</t>
  </si>
  <si>
    <t>Trubka kanalizační ULTRA SOLID PVC SN 12 DN/OD 400x6000 mm PVC-U</t>
  </si>
  <si>
    <t>kus</t>
  </si>
  <si>
    <t>103884816</t>
  </si>
  <si>
    <t>29</t>
  </si>
  <si>
    <t>123456R</t>
  </si>
  <si>
    <t>Zrušení septiku (vyčerpání, odvoz na ČOV, bourání betonového stropu)</t>
  </si>
  <si>
    <t>-1373389328</t>
  </si>
  <si>
    <t>30</t>
  </si>
  <si>
    <t>147258R</t>
  </si>
  <si>
    <t>Jádrové vrtání pro napojení do šachty</t>
  </si>
  <si>
    <t>-1168120358</t>
  </si>
  <si>
    <t>31</t>
  </si>
  <si>
    <t>258369R</t>
  </si>
  <si>
    <t>Vodotěsná úprava prostupu (obetonování)</t>
  </si>
  <si>
    <t>-477779209</t>
  </si>
  <si>
    <t>32</t>
  </si>
  <si>
    <t>357159R</t>
  </si>
  <si>
    <t>Zrušení ORL</t>
  </si>
  <si>
    <t>510447460</t>
  </si>
  <si>
    <t>33</t>
  </si>
  <si>
    <t>359901111</t>
  </si>
  <si>
    <t>Vyčištění stok  jakékoliv výšky</t>
  </si>
  <si>
    <t>m</t>
  </si>
  <si>
    <t>-419352737</t>
  </si>
  <si>
    <t>24+6</t>
  </si>
  <si>
    <t>34</t>
  </si>
  <si>
    <t>359901211</t>
  </si>
  <si>
    <t>Monitoring stok (kamerový systém) jakékoli výšky nová kanalizace</t>
  </si>
  <si>
    <t>76266466</t>
  </si>
  <si>
    <t>35</t>
  </si>
  <si>
    <t>452112112</t>
  </si>
  <si>
    <t>Osazení betonových dílců prstenců nebo rámů pod poklopy a mříže, výšky do 100 mm</t>
  </si>
  <si>
    <t>-1331245746</t>
  </si>
  <si>
    <t>36</t>
  </si>
  <si>
    <t>PFB.1122193A</t>
  </si>
  <si>
    <t>Skruž výšky 1000 mm TBS-Q.1 100/100/10 PS</t>
  </si>
  <si>
    <t>-176014869</t>
  </si>
  <si>
    <t>37</t>
  </si>
  <si>
    <t>PFB.1122183A</t>
  </si>
  <si>
    <t>Skruž výšky 500 mm TBS-Q.1 100/50/10 PS</t>
  </si>
  <si>
    <t>1977929565</t>
  </si>
  <si>
    <t>38</t>
  </si>
  <si>
    <t>PFB.1122173A</t>
  </si>
  <si>
    <t>Skruž výšky 250 mm TBS-Q.1 100/25/10 PS</t>
  </si>
  <si>
    <t>1431229463</t>
  </si>
  <si>
    <t>39</t>
  </si>
  <si>
    <t>753159R</t>
  </si>
  <si>
    <t>Zrušení uliční vpusti</t>
  </si>
  <si>
    <t>-1743640790</t>
  </si>
  <si>
    <t>40</t>
  </si>
  <si>
    <t>852741R</t>
  </si>
  <si>
    <t>Soubor tvarovek D+M</t>
  </si>
  <si>
    <t>-1617109391</t>
  </si>
  <si>
    <t>41</t>
  </si>
  <si>
    <t>871353121</t>
  </si>
  <si>
    <t>Montáž kanalizačního potrubí z plastů z tvrdého PVC těsněných gumovým kroužkem v otevřeném výkopu ve sklonu do 20 % DN 200</t>
  </si>
  <si>
    <t>17750344</t>
  </si>
  <si>
    <t>42</t>
  </si>
  <si>
    <t>PFB.1131001GR</t>
  </si>
  <si>
    <t>Dno TBZ-Q.1 100/775 KOM tl. 15c</t>
  </si>
  <si>
    <t>-633134100</t>
  </si>
  <si>
    <t>43</t>
  </si>
  <si>
    <t>871393121</t>
  </si>
  <si>
    <t>Montáž kanalizačního potrubí z plastů z tvrdého PVC těsněných gumovým kroužkem v otevřeném výkopu ve sklonu do 20 % DN 400</t>
  </si>
  <si>
    <t>-1798238770</t>
  </si>
  <si>
    <t>44</t>
  </si>
  <si>
    <t>ELM.200126S</t>
  </si>
  <si>
    <t>Trubka kanalizační ULTRA SOLID PVC SN 12 DN/OD 200x6000 mm PVC-U</t>
  </si>
  <si>
    <t>-1259460614</t>
  </si>
  <si>
    <t>45</t>
  </si>
  <si>
    <t>892352121</t>
  </si>
  <si>
    <t>Tlakové zkoušky vzduchem těsnícími vaky ucpávkovými DN 200</t>
  </si>
  <si>
    <t>úsek</t>
  </si>
  <si>
    <t>1626418960</t>
  </si>
  <si>
    <t>46</t>
  </si>
  <si>
    <t>892392121</t>
  </si>
  <si>
    <t>Tlakové zkoušky vzduchem těsnícími vaky ucpávkovými DN 400</t>
  </si>
  <si>
    <t>2072587127</t>
  </si>
  <si>
    <t>47</t>
  </si>
  <si>
    <t>892442111</t>
  </si>
  <si>
    <t>Tlakové zkoušky vodou zabezpečení konců potrubí při tlakových zkouškách DN přes 300 do 600</t>
  </si>
  <si>
    <t>1647745684</t>
  </si>
  <si>
    <t>48</t>
  </si>
  <si>
    <t>894410232</t>
  </si>
  <si>
    <t>Osazení betonových dílců šachet kanalizačních skruž přechodová (konus) DN 1000</t>
  </si>
  <si>
    <t>-1729591767</t>
  </si>
  <si>
    <t>49</t>
  </si>
  <si>
    <t>WVN.RF700000WR</t>
  </si>
  <si>
    <t>POKLOP A15 GU-B-1 A15 bez odvětrání, rám BEGU</t>
  </si>
  <si>
    <t>-706507801</t>
  </si>
  <si>
    <t>50</t>
  </si>
  <si>
    <t>894411311</t>
  </si>
  <si>
    <t>Osazení betonových nebo železobetonových dílců pro šachty skruží rovných</t>
  </si>
  <si>
    <t>-332747788</t>
  </si>
  <si>
    <t>51</t>
  </si>
  <si>
    <t>PFB.1121115A</t>
  </si>
  <si>
    <t>Konus TBR-Q.1 100-63/58/10 KPS</t>
  </si>
  <si>
    <t>1894092408</t>
  </si>
  <si>
    <t>52</t>
  </si>
  <si>
    <t>894414111</t>
  </si>
  <si>
    <t>Osazení železobetonových dílců pro šachty skruží základových (dno)</t>
  </si>
  <si>
    <t>1019697234</t>
  </si>
  <si>
    <t>53</t>
  </si>
  <si>
    <t>PFB.0006002OZ</t>
  </si>
  <si>
    <t>Těsnění elastomerové pro spojení šachtových dílů  EMT DN 1000</t>
  </si>
  <si>
    <t>-357747086</t>
  </si>
  <si>
    <t>54</t>
  </si>
  <si>
    <t>899102112</t>
  </si>
  <si>
    <t>Osazení poklopů litinových, ocelových nebo železobetonových včetně rámů pro třídu zatížení A15, A50</t>
  </si>
  <si>
    <t>1523277291</t>
  </si>
  <si>
    <t>55</t>
  </si>
  <si>
    <t>899722112</t>
  </si>
  <si>
    <t>Krytí potrubí z plastů výstražnou fólií z PVC</t>
  </si>
  <si>
    <t>93301301</t>
  </si>
  <si>
    <t>Poznámka k položce:_x000D_
ze skladu VAK Náchod, a.s._x000D_
Nacenit pouze montáž.</t>
  </si>
  <si>
    <t xml:space="preserve"> 24</t>
  </si>
  <si>
    <t>56</t>
  </si>
  <si>
    <t>963741R</t>
  </si>
  <si>
    <t>Zrušení stávajícího prostupu do šachty</t>
  </si>
  <si>
    <t>-1888692577</t>
  </si>
  <si>
    <t>57</t>
  </si>
  <si>
    <t>R899304111</t>
  </si>
  <si>
    <t>Osazení těsnění</t>
  </si>
  <si>
    <t>1737275504</t>
  </si>
  <si>
    <t>58</t>
  </si>
  <si>
    <t>PFB.1120101OZ</t>
  </si>
  <si>
    <t>Prstenec šachtový vyrovnávací (OZ) TBW-Q.1 63/6</t>
  </si>
  <si>
    <t>1611662115</t>
  </si>
  <si>
    <t>59</t>
  </si>
  <si>
    <t>PFB.1120102OZ</t>
  </si>
  <si>
    <t>Prstenec šachtový vyrovnávací (OZ) TBW-Q.1 63/8</t>
  </si>
  <si>
    <t>708279035</t>
  </si>
  <si>
    <t>60</t>
  </si>
  <si>
    <t>PFB.1120103OZ</t>
  </si>
  <si>
    <t>Prstenec šachtový vyrovnávací (OZ) TBW-Q.1 63/10</t>
  </si>
  <si>
    <t>-1876866084</t>
  </si>
  <si>
    <t>998</t>
  </si>
  <si>
    <t>Přesun hmot</t>
  </si>
  <si>
    <t>61</t>
  </si>
  <si>
    <t>998274101</t>
  </si>
  <si>
    <t>Přesun hmot pro trubní vedení hloubené z trub betonových nebo železobetonových pro vodovody nebo kanalizace v otevřeném výkopu dopravní vzdálenost do 15 m</t>
  </si>
  <si>
    <t>1580998911</t>
  </si>
  <si>
    <t>62</t>
  </si>
  <si>
    <t>998276101</t>
  </si>
  <si>
    <t>Přesun hmot pro trubní vedení hloubené z trub z plastických hmot nebo sklolaminátových pro vodovody nebo kanalizace v otevřeném výkopu dopravní vzdálenost do 15 m</t>
  </si>
  <si>
    <t>-1133326282</t>
  </si>
  <si>
    <t>02 - Stoka B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</si>
  <si>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</si>
  <si>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</si>
  <si>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</si>
  <si>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</si>
  <si>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</si>
  <si>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</si>
  <si>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1483768746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</si>
  <si>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</si>
  <si>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</si>
  <si>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1698706052</t>
  </si>
  <si>
    <t>"DN400" 15</t>
  </si>
  <si>
    <t>965715546</t>
  </si>
  <si>
    <t>"dny x hodiny" 4*8</t>
  </si>
  <si>
    <t>-227532491</t>
  </si>
  <si>
    <t>131251204</t>
  </si>
  <si>
    <t>Hloubení zapažených jam a zářezů strojně s urovnáním dna do předepsaného profilu a spádu v hornině třídy těžitelnosti I skupiny 3 přes 100 do 500 m3</t>
  </si>
  <si>
    <t>-1820481505</t>
  </si>
  <si>
    <t>"šachta Š2"1*(5*5*4,8)</t>
  </si>
  <si>
    <t>"50% horniny tř. těžitelnosti I" 120*0,5</t>
  </si>
  <si>
    <t>131351204</t>
  </si>
  <si>
    <t>Hloubení zapažených jam a zářezů strojně s urovnáním dna do předepsaného profilu a spádu v hornině třídy těžitelnosti II skupiny 4 přes 100 do 500 m3</t>
  </si>
  <si>
    <t>1911602496</t>
  </si>
  <si>
    <t>"šachta Š2" 1*(5*5*4,8)</t>
  </si>
  <si>
    <t>"50% hornina tř. těžitelnosti II" 120*0,5</t>
  </si>
  <si>
    <t>72821217</t>
  </si>
  <si>
    <t>"rýha" 22,69*1,20*2,11</t>
  </si>
  <si>
    <t>"rýha" 16,04*0,90*1,00</t>
  </si>
  <si>
    <t>"50% zeminy tř. 3" 71,89*0,50</t>
  </si>
  <si>
    <t>-1080367636</t>
  </si>
  <si>
    <t>"50% zeminy tř. 4" 71,89*0,50</t>
  </si>
  <si>
    <t>-1175017388</t>
  </si>
  <si>
    <t>"ks x (délka x šířka x hloubka)" 6*(1*1,20*2,11)</t>
  </si>
  <si>
    <t>136880853</t>
  </si>
  <si>
    <t>"50% pažení rýhy: kusy x (délka x hloubka)" 22,69*2,11</t>
  </si>
  <si>
    <t>1837641990</t>
  </si>
  <si>
    <t>47,88</t>
  </si>
  <si>
    <t>151101301</t>
  </si>
  <si>
    <t>Zřízení rozepření zapažených stěn výkopů s potřebným přepažováním při pažení příložném, hloubky do 4 m</t>
  </si>
  <si>
    <t>-1036241073</t>
  </si>
  <si>
    <t>(5*4,80*4)</t>
  </si>
  <si>
    <t>151101311</t>
  </si>
  <si>
    <t>Odstranění rozepření stěn výkopů s uložením materiálu na vzdálenost do 3 m od okraje výkopu pažení příložného, hloubky do 4 m</t>
  </si>
  <si>
    <t>-1967732351</t>
  </si>
  <si>
    <t>96</t>
  </si>
  <si>
    <t>-1961990162</t>
  </si>
  <si>
    <t>(120,22)/2</t>
  </si>
  <si>
    <t>-1777487720</t>
  </si>
  <si>
    <t>-560820011</t>
  </si>
  <si>
    <t>(31,16)/2</t>
  </si>
  <si>
    <t>-1946455385</t>
  </si>
  <si>
    <t>15,58</t>
  </si>
  <si>
    <t>-22280247</t>
  </si>
  <si>
    <t>1268746212</t>
  </si>
  <si>
    <t>107199014</t>
  </si>
  <si>
    <t>31,16/2</t>
  </si>
  <si>
    <t>116719889</t>
  </si>
  <si>
    <t>549712175</t>
  </si>
  <si>
    <t>"uložení zeminy" 31,16</t>
  </si>
  <si>
    <t>224744880</t>
  </si>
  <si>
    <t>"násobeno váhovým koeficientem 2" 21,16*2</t>
  </si>
  <si>
    <t>502090119</t>
  </si>
  <si>
    <t>"zásyp" 100,22</t>
  </si>
  <si>
    <t>1558394775</t>
  </si>
  <si>
    <t>"násobeno váhovým koeficientem 1,9" 7,36*1,90</t>
  </si>
  <si>
    <t>-2065615514</t>
  </si>
  <si>
    <t>2,72*1,90</t>
  </si>
  <si>
    <t>676777429</t>
  </si>
  <si>
    <t>"délka x šířka x tloušťka"22,69*1,20*0,70</t>
  </si>
  <si>
    <t>1319020767</t>
  </si>
  <si>
    <t>"násobeno váhovým koeficientem 2" 19,06*2</t>
  </si>
  <si>
    <t>Zakládání</t>
  </si>
  <si>
    <t>273362021</t>
  </si>
  <si>
    <t>Výztuž základů desek ze svařovaných sítí z drátů typu KARI</t>
  </si>
  <si>
    <t>-500172577</t>
  </si>
  <si>
    <t>"2x KARI 150/150/6- 3,9 kg/m2 : " 2*(5*5)*1,1*0,0039</t>
  </si>
  <si>
    <t>-1427956422</t>
  </si>
  <si>
    <t>"délka x šířka x tloušťka" 22,69*1,20*0,10</t>
  </si>
  <si>
    <t>Komunikace pozemní</t>
  </si>
  <si>
    <t>565155111</t>
  </si>
  <si>
    <t>Asfaltový beton vrstva podkladní ACP 16 (obalované kamenivo střednězrnné - OKS)  s rozprostřením a zhutněním v pruhu šířky přes 1,5 do 3 m, po zhutnění tl. 70 mm</t>
  </si>
  <si>
    <t>1980028379</t>
  </si>
  <si>
    <t>573211109</t>
  </si>
  <si>
    <t>Postřik spojovací PS bez posypu kamenivem z asfaltu silničního, v množství 0,50 kg/m2</t>
  </si>
  <si>
    <t>712128353</t>
  </si>
  <si>
    <t>573311511</t>
  </si>
  <si>
    <t>Prolití podkladu nebo krytu z kameniva  asfaltem, v množství 2,50 kg/m2</t>
  </si>
  <si>
    <t>685455058</t>
  </si>
  <si>
    <t>577134111</t>
  </si>
  <si>
    <t>Asfaltový beton vrstva obrusná ACO 11 (ABS)  s rozprostřením a se zhutněním z nemodifikovaného asfaltu v pruhu šířky do 3 m tř. I, po zhutnění tl. 40 mm</t>
  </si>
  <si>
    <t>-1972936730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</si>
  <si>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</si>
  <si>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</si>
  <si>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-508540187</t>
  </si>
  <si>
    <t>599141111</t>
  </si>
  <si>
    <t>Vyplnění spár mezi silničními dílci jakékoliv tloušťky  živičnou zálivkou</t>
  </si>
  <si>
    <t>396294102</t>
  </si>
  <si>
    <t>"DN400"15+15</t>
  </si>
  <si>
    <t>-1088484939</t>
  </si>
  <si>
    <t>ELM.HSRR163040</t>
  </si>
  <si>
    <t>Trubka kanalizační ULTRA SOLID BP SN 16 DN/OD 400x3000 mm PVC-U</t>
  </si>
  <si>
    <t>96042897</t>
  </si>
  <si>
    <t>1132350219</t>
  </si>
  <si>
    <t>714212354</t>
  </si>
  <si>
    <t>888573777</t>
  </si>
  <si>
    <t>PFB.1120104OZ</t>
  </si>
  <si>
    <t>Prstenec šachtový vyrovnávací (OZ) TBW-Q.1 63/12</t>
  </si>
  <si>
    <t>2057484476</t>
  </si>
  <si>
    <t>452112122</t>
  </si>
  <si>
    <t>Osazení betonových dílců prstenců nebo rámů pod poklopy a mříže, výšky přes 100 do 200 mm</t>
  </si>
  <si>
    <t>286894317</t>
  </si>
  <si>
    <t>PFB.1121651R</t>
  </si>
  <si>
    <t>Deska přechodováTZK-Q.1 100-63/17</t>
  </si>
  <si>
    <t>-1169023127</t>
  </si>
  <si>
    <t>968064653</t>
  </si>
  <si>
    <t>740997284</t>
  </si>
  <si>
    <t>-1749752569</t>
  </si>
  <si>
    <t>1958245869</t>
  </si>
  <si>
    <t>2027026986</t>
  </si>
  <si>
    <t>1736354860</t>
  </si>
  <si>
    <t>-560919702</t>
  </si>
  <si>
    <t>563716393</t>
  </si>
  <si>
    <t>539556767</t>
  </si>
  <si>
    <t>894412411</t>
  </si>
  <si>
    <t>Osazení betonových nebo železobetonových dílců pro šachty skruží přechodových</t>
  </si>
  <si>
    <t>1843302973</t>
  </si>
  <si>
    <t>1686889534</t>
  </si>
  <si>
    <t>-462559189</t>
  </si>
  <si>
    <t>-1458606681</t>
  </si>
  <si>
    <t>-1635734352</t>
  </si>
  <si>
    <t>159753R</t>
  </si>
  <si>
    <t>soub</t>
  </si>
  <si>
    <t>1624144028</t>
  </si>
  <si>
    <t>899104112</t>
  </si>
  <si>
    <t>Osazení poklopů litinových, ocelových nebo železobetonových včetně rámů pro třídu zatížení D400, E600</t>
  </si>
  <si>
    <t>-683125372</t>
  </si>
  <si>
    <t>1076870430</t>
  </si>
  <si>
    <t xml:space="preserve"> 39</t>
  </si>
  <si>
    <t>608506225</t>
  </si>
  <si>
    <t>63</t>
  </si>
  <si>
    <t>PFB.0001011OZR</t>
  </si>
  <si>
    <t>Poklop D400 GU-B-1 BEGU bez odvět. D400</t>
  </si>
  <si>
    <t>4980746</t>
  </si>
  <si>
    <t>Ostatní konstrukce a práce, bourání</t>
  </si>
  <si>
    <t>64</t>
  </si>
  <si>
    <t>113201112</t>
  </si>
  <si>
    <t>Vytrhání obrub silničních ležatých</t>
  </si>
  <si>
    <t>719938519</t>
  </si>
  <si>
    <t>65</t>
  </si>
  <si>
    <t>899623161</t>
  </si>
  <si>
    <t>Obetonování potrubí nebo zdiva stok betonem prostým tř. C 20/25 v otevřeném výkopu</t>
  </si>
  <si>
    <t>1934519528</t>
  </si>
  <si>
    <t>16,04*0,9*0,65</t>
  </si>
  <si>
    <t>66</t>
  </si>
  <si>
    <t>916131213</t>
  </si>
  <si>
    <t>Osazení silničního obrubníku betonového stojatého s boční opěrou do lože z betonu prostého</t>
  </si>
  <si>
    <t>83263219</t>
  </si>
  <si>
    <t>67</t>
  </si>
  <si>
    <t>59217023</t>
  </si>
  <si>
    <t>obrubník betonový chodníkový 1000x150x250mm</t>
  </si>
  <si>
    <t>-1113724863</t>
  </si>
  <si>
    <t>68</t>
  </si>
  <si>
    <t>916131213.1</t>
  </si>
  <si>
    <t>-1222997670</t>
  </si>
  <si>
    <t>69</t>
  </si>
  <si>
    <t>919735113</t>
  </si>
  <si>
    <t>Řezání stávajícího živičného krytu nebo podkladu  hloubky přes 100 do 150 mm</t>
  </si>
  <si>
    <t>-2108286183</t>
  </si>
  <si>
    <t>"DN400" 15+15</t>
  </si>
  <si>
    <t>997</t>
  </si>
  <si>
    <t>Přesun sutě</t>
  </si>
  <si>
    <t>70</t>
  </si>
  <si>
    <t>997221561</t>
  </si>
  <si>
    <t>Vodorovná doprava suti  bez naložení, ale se složením a s hrubým urovnáním z kusových materiálů, na vzdálenost do 2 km</t>
  </si>
  <si>
    <t>608819341</t>
  </si>
  <si>
    <t>71</t>
  </si>
  <si>
    <t>997221569</t>
  </si>
  <si>
    <t>Vodorovná doprava suti  bez naložení, ale se složením a s hrubým urovnáním Příplatek k ceně za každý další i započatý 1 km přes 1 km</t>
  </si>
  <si>
    <t>-1663938562</t>
  </si>
  <si>
    <t>"příplatek za dalších 6km" 7,34*6</t>
  </si>
  <si>
    <t>72</t>
  </si>
  <si>
    <t>997221611</t>
  </si>
  <si>
    <t>Nakládání na dopravní prostředky  pro vodorovnou dopravu suti</t>
  </si>
  <si>
    <t>-591378206</t>
  </si>
  <si>
    <t>73</t>
  </si>
  <si>
    <t>997221875</t>
  </si>
  <si>
    <t>Poplatek za uložení stavebního odpadu na recyklační skládce (skládkovné) asfaltového bez obsahu dehtu zatříděného do Katalogu odpadů pod kódem 17 03 02</t>
  </si>
  <si>
    <t>-23392692</t>
  </si>
  <si>
    <t>74</t>
  </si>
  <si>
    <t>-751741537</t>
  </si>
  <si>
    <t>75</t>
  </si>
  <si>
    <t>161109213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</si>
</sst>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4.5" x14ac:dyDescent="0.2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7" customHeight="1" x14ac:dyDescent="0.2">
      <c r="AR2" s="167" t="s">
        <v>5</v>
      </c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S2" s="16" t="s">
        <v>6</v>
      </c>
      <c r="BT2" s="16" t="s">
        <v>7</v>
      </c>
    </row>
    <row r="3" spans="1:74" s="1" customFormat="1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5" customHeight="1" x14ac:dyDescent="0.2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 x14ac:dyDescent="0.2">
      <c r="B5" s="19"/>
      <c r="D5" s="22" t="s">
        <v>12</v>
      </c>
      <c r="K5" s="134" t="s">
        <v>13</v>
      </c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R5" s="19"/>
      <c r="BS5" s="16" t="s">
        <v>6</v>
      </c>
    </row>
    <row r="6" spans="1:74" s="1" customFormat="1" ht="37" customHeight="1" x14ac:dyDescent="0.2">
      <c r="B6" s="19"/>
      <c r="D6" s="24" t="s">
        <v>14</v>
      </c>
      <c r="K6" s="136" t="s">
        <v>15</v>
      </c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R6" s="19"/>
      <c r="BS6" s="16" t="s">
        <v>6</v>
      </c>
    </row>
    <row r="7" spans="1:74" s="1" customFormat="1" ht="12" customHeight="1" x14ac:dyDescent="0.2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 x14ac:dyDescent="0.2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" customHeight="1" x14ac:dyDescent="0.2">
      <c r="B9" s="19"/>
      <c r="AR9" s="19"/>
      <c r="BS9" s="16" t="s">
        <v>6</v>
      </c>
    </row>
    <row r="10" spans="1:74" s="1" customFormat="1" ht="12" customHeight="1" x14ac:dyDescent="0.2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5" customHeight="1" x14ac:dyDescent="0.2">
      <c r="B11" s="19"/>
      <c r="E11" s="23" t="s">
        <v>24</v>
      </c>
      <c r="AK11" s="25" t="s">
        <v>25</v>
      </c>
      <c r="AN11" s="23" t="s">
        <v>1</v>
      </c>
      <c r="AR11" s="19"/>
      <c r="BS11" s="16" t="s">
        <v>6</v>
      </c>
    </row>
    <row r="12" spans="1:74" s="1" customFormat="1" ht="7" customHeight="1" x14ac:dyDescent="0.2">
      <c r="B12" s="19"/>
      <c r="AR12" s="19"/>
      <c r="BS12" s="16" t="s">
        <v>6</v>
      </c>
    </row>
    <row r="13" spans="1:74" s="1" customFormat="1" ht="12" customHeight="1" x14ac:dyDescent="0.2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5" x14ac:dyDescent="0.2">
      <c r="B14" s="19"/>
      <c r="E14" s="23" t="s">
        <v>24</v>
      </c>
      <c r="AK14" s="25" t="s">
        <v>25</v>
      </c>
      <c r="AN14" s="23" t="s">
        <v>1</v>
      </c>
      <c r="AR14" s="19"/>
      <c r="BS14" s="16" t="s">
        <v>6</v>
      </c>
    </row>
    <row r="15" spans="1:74" s="1" customFormat="1" ht="7" customHeight="1" x14ac:dyDescent="0.2">
      <c r="B15" s="19"/>
      <c r="AR15" s="19"/>
      <c r="BS15" s="16" t="s">
        <v>3</v>
      </c>
    </row>
    <row r="16" spans="1:74" s="1" customFormat="1" ht="12" customHeight="1" x14ac:dyDescent="0.2">
      <c r="B16" s="19"/>
      <c r="D16" s="25" t="s">
        <v>27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5" customHeight="1" x14ac:dyDescent="0.2">
      <c r="B17" s="19"/>
      <c r="E17" s="23" t="s">
        <v>28</v>
      </c>
      <c r="AK17" s="25" t="s">
        <v>25</v>
      </c>
      <c r="AN17" s="23" t="s">
        <v>1</v>
      </c>
      <c r="AR17" s="19"/>
      <c r="BS17" s="16" t="s">
        <v>29</v>
      </c>
    </row>
    <row r="18" spans="1:71" s="1" customFormat="1" ht="7" customHeight="1" x14ac:dyDescent="0.2">
      <c r="B18" s="19"/>
      <c r="AR18" s="19"/>
      <c r="BS18" s="16" t="s">
        <v>6</v>
      </c>
    </row>
    <row r="19" spans="1:71" s="1" customFormat="1" ht="12" customHeight="1" x14ac:dyDescent="0.2">
      <c r="B19" s="19"/>
      <c r="D19" s="25" t="s">
        <v>30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5" customHeight="1" x14ac:dyDescent="0.2">
      <c r="B20" s="19"/>
      <c r="E20" s="23" t="s">
        <v>24</v>
      </c>
      <c r="AK20" s="25" t="s">
        <v>25</v>
      </c>
      <c r="AN20" s="23" t="s">
        <v>1</v>
      </c>
      <c r="AR20" s="19"/>
      <c r="BS20" s="16" t="s">
        <v>3</v>
      </c>
    </row>
    <row r="21" spans="1:71" s="1" customFormat="1" ht="7" customHeight="1" x14ac:dyDescent="0.2">
      <c r="B21" s="19"/>
      <c r="AR21" s="19"/>
    </row>
    <row r="22" spans="1:71" s="1" customFormat="1" ht="12" customHeight="1" x14ac:dyDescent="0.2">
      <c r="B22" s="19"/>
      <c r="D22" s="25" t="s">
        <v>31</v>
      </c>
      <c r="AR22" s="19"/>
    </row>
    <row r="23" spans="1:71" s="1" customFormat="1" ht="16.5" customHeight="1" x14ac:dyDescent="0.2">
      <c r="B23" s="19"/>
      <c r="E23" s="137" t="s">
        <v>1</v>
      </c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R23" s="19"/>
    </row>
    <row r="24" spans="1:71" s="1" customFormat="1" ht="7" customHeight="1" x14ac:dyDescent="0.2">
      <c r="B24" s="19"/>
      <c r="AR24" s="19"/>
    </row>
    <row r="25" spans="1:71" s="1" customFormat="1" ht="7" customHeight="1" x14ac:dyDescent="0.2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1:71" s="2" customFormat="1" ht="25.9" customHeight="1" x14ac:dyDescent="0.2">
      <c r="A26" s="27"/>
      <c r="B26" s="28"/>
      <c r="C26" s="27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38">
        <f>ROUND(AG94,2)</f>
        <v>0</v>
      </c>
      <c r="AL26" s="139"/>
      <c r="AM26" s="139"/>
      <c r="AN26" s="139"/>
      <c r="AO26" s="139"/>
      <c r="AP26" s="27"/>
      <c r="AQ26" s="27"/>
      <c r="AR26" s="28"/>
      <c r="BE26" s="27"/>
    </row>
    <row r="27" spans="1:71" s="2" customFormat="1" ht="7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40" t="s">
        <v>33</v>
      </c>
      <c r="M28" s="140"/>
      <c r="N28" s="140"/>
      <c r="O28" s="140"/>
      <c r="P28" s="140"/>
      <c r="Q28" s="27"/>
      <c r="R28" s="27"/>
      <c r="S28" s="27"/>
      <c r="T28" s="27"/>
      <c r="U28" s="27"/>
      <c r="V28" s="27"/>
      <c r="W28" s="140" t="s">
        <v>34</v>
      </c>
      <c r="X28" s="140"/>
      <c r="Y28" s="140"/>
      <c r="Z28" s="140"/>
      <c r="AA28" s="140"/>
      <c r="AB28" s="140"/>
      <c r="AC28" s="140"/>
      <c r="AD28" s="140"/>
      <c r="AE28" s="140"/>
      <c r="AF28" s="27"/>
      <c r="AG28" s="27"/>
      <c r="AH28" s="27"/>
      <c r="AI28" s="27"/>
      <c r="AJ28" s="27"/>
      <c r="AK28" s="140" t="s">
        <v>35</v>
      </c>
      <c r="AL28" s="140"/>
      <c r="AM28" s="140"/>
      <c r="AN28" s="140"/>
      <c r="AO28" s="140"/>
      <c r="AP28" s="27"/>
      <c r="AQ28" s="27"/>
      <c r="AR28" s="28"/>
      <c r="BE28" s="27"/>
    </row>
    <row r="29" spans="1:71" s="3" customFormat="1" ht="14.4" customHeight="1" x14ac:dyDescent="0.2">
      <c r="B29" s="31"/>
      <c r="D29" s="25" t="s">
        <v>36</v>
      </c>
      <c r="F29" s="25" t="s">
        <v>37</v>
      </c>
      <c r="L29" s="143">
        <v>0.21</v>
      </c>
      <c r="M29" s="142"/>
      <c r="N29" s="142"/>
      <c r="O29" s="142"/>
      <c r="P29" s="142"/>
      <c r="W29" s="141">
        <f>ROUND(AZ94, 2)</f>
        <v>0</v>
      </c>
      <c r="X29" s="142"/>
      <c r="Y29" s="142"/>
      <c r="Z29" s="142"/>
      <c r="AA29" s="142"/>
      <c r="AB29" s="142"/>
      <c r="AC29" s="142"/>
      <c r="AD29" s="142"/>
      <c r="AE29" s="142"/>
      <c r="AK29" s="141">
        <f>ROUND(AV94, 2)</f>
        <v>0</v>
      </c>
      <c r="AL29" s="142"/>
      <c r="AM29" s="142"/>
      <c r="AN29" s="142"/>
      <c r="AO29" s="142"/>
      <c r="AR29" s="31"/>
    </row>
    <row r="30" spans="1:71" s="3" customFormat="1" ht="14.4" customHeight="1" x14ac:dyDescent="0.2">
      <c r="B30" s="31"/>
      <c r="F30" s="25" t="s">
        <v>38</v>
      </c>
      <c r="L30" s="143">
        <v>0.15</v>
      </c>
      <c r="M30" s="142"/>
      <c r="N30" s="142"/>
      <c r="O30" s="142"/>
      <c r="P30" s="142"/>
      <c r="W30" s="141">
        <f>ROUND(BA94, 2)</f>
        <v>0</v>
      </c>
      <c r="X30" s="142"/>
      <c r="Y30" s="142"/>
      <c r="Z30" s="142"/>
      <c r="AA30" s="142"/>
      <c r="AB30" s="142"/>
      <c r="AC30" s="142"/>
      <c r="AD30" s="142"/>
      <c r="AE30" s="142"/>
      <c r="AK30" s="141">
        <f>ROUND(AW94, 2)</f>
        <v>0</v>
      </c>
      <c r="AL30" s="142"/>
      <c r="AM30" s="142"/>
      <c r="AN30" s="142"/>
      <c r="AO30" s="142"/>
      <c r="AR30" s="31"/>
    </row>
    <row r="31" spans="1:71" s="3" customFormat="1" ht="14.4" hidden="1" customHeight="1" x14ac:dyDescent="0.2">
      <c r="B31" s="31"/>
      <c r="F31" s="25" t="s">
        <v>39</v>
      </c>
      <c r="L31" s="143">
        <v>0.21</v>
      </c>
      <c r="M31" s="142"/>
      <c r="N31" s="142"/>
      <c r="O31" s="142"/>
      <c r="P31" s="142"/>
      <c r="W31" s="141">
        <f>ROUND(BB94, 2)</f>
        <v>0</v>
      </c>
      <c r="X31" s="142"/>
      <c r="Y31" s="142"/>
      <c r="Z31" s="142"/>
      <c r="AA31" s="142"/>
      <c r="AB31" s="142"/>
      <c r="AC31" s="142"/>
      <c r="AD31" s="142"/>
      <c r="AE31" s="142"/>
      <c r="AK31" s="141">
        <v>0</v>
      </c>
      <c r="AL31" s="142"/>
      <c r="AM31" s="142"/>
      <c r="AN31" s="142"/>
      <c r="AO31" s="142"/>
      <c r="AR31" s="31"/>
    </row>
    <row r="32" spans="1:71" s="3" customFormat="1" ht="14.4" hidden="1" customHeight="1" x14ac:dyDescent="0.2">
      <c r="B32" s="31"/>
      <c r="F32" s="25" t="s">
        <v>40</v>
      </c>
      <c r="L32" s="143">
        <v>0.15</v>
      </c>
      <c r="M32" s="142"/>
      <c r="N32" s="142"/>
      <c r="O32" s="142"/>
      <c r="P32" s="142"/>
      <c r="W32" s="141">
        <f>ROUND(BC94, 2)</f>
        <v>0</v>
      </c>
      <c r="X32" s="142"/>
      <c r="Y32" s="142"/>
      <c r="Z32" s="142"/>
      <c r="AA32" s="142"/>
      <c r="AB32" s="142"/>
      <c r="AC32" s="142"/>
      <c r="AD32" s="142"/>
      <c r="AE32" s="142"/>
      <c r="AK32" s="141">
        <v>0</v>
      </c>
      <c r="AL32" s="142"/>
      <c r="AM32" s="142"/>
      <c r="AN32" s="142"/>
      <c r="AO32" s="142"/>
      <c r="AR32" s="31"/>
    </row>
    <row r="33" spans="1:57" s="3" customFormat="1" ht="14.4" hidden="1" customHeight="1" x14ac:dyDescent="0.2">
      <c r="B33" s="31"/>
      <c r="F33" s="25" t="s">
        <v>41</v>
      </c>
      <c r="L33" s="143">
        <v>0</v>
      </c>
      <c r="M33" s="142"/>
      <c r="N33" s="142"/>
      <c r="O33" s="142"/>
      <c r="P33" s="142"/>
      <c r="W33" s="141">
        <f>ROUND(BD94, 2)</f>
        <v>0</v>
      </c>
      <c r="X33" s="142"/>
      <c r="Y33" s="142"/>
      <c r="Z33" s="142"/>
      <c r="AA33" s="142"/>
      <c r="AB33" s="142"/>
      <c r="AC33" s="142"/>
      <c r="AD33" s="142"/>
      <c r="AE33" s="142"/>
      <c r="AK33" s="141">
        <v>0</v>
      </c>
      <c r="AL33" s="142"/>
      <c r="AM33" s="142"/>
      <c r="AN33" s="142"/>
      <c r="AO33" s="142"/>
      <c r="AR33" s="31"/>
    </row>
    <row r="34" spans="1:57" s="2" customFormat="1" ht="7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44" t="s">
        <v>44</v>
      </c>
      <c r="Y35" s="145"/>
      <c r="Z35" s="145"/>
      <c r="AA35" s="145"/>
      <c r="AB35" s="145"/>
      <c r="AC35" s="34"/>
      <c r="AD35" s="34"/>
      <c r="AE35" s="34"/>
      <c r="AF35" s="34"/>
      <c r="AG35" s="34"/>
      <c r="AH35" s="34"/>
      <c r="AI35" s="34"/>
      <c r="AJ35" s="34"/>
      <c r="AK35" s="146">
        <f>SUM(AK26:AK33)</f>
        <v>0</v>
      </c>
      <c r="AL35" s="145"/>
      <c r="AM35" s="145"/>
      <c r="AN35" s="145"/>
      <c r="AO35" s="147"/>
      <c r="AP35" s="32"/>
      <c r="AQ35" s="32"/>
      <c r="AR35" s="28"/>
      <c r="BE35" s="27"/>
    </row>
    <row r="36" spans="1:57" s="2" customFormat="1" ht="7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" customHeight="1" x14ac:dyDescent="0.2">
      <c r="B38" s="19"/>
      <c r="AR38" s="19"/>
    </row>
    <row r="39" spans="1:57" s="1" customFormat="1" ht="14.4" customHeight="1" x14ac:dyDescent="0.2">
      <c r="B39" s="19"/>
      <c r="AR39" s="19"/>
    </row>
    <row r="40" spans="1:57" s="1" customFormat="1" ht="14.4" customHeight="1" x14ac:dyDescent="0.2">
      <c r="B40" s="19"/>
      <c r="AR40" s="19"/>
    </row>
    <row r="41" spans="1:57" s="1" customFormat="1" ht="14.4" customHeight="1" x14ac:dyDescent="0.2">
      <c r="B41" s="19"/>
      <c r="AR41" s="19"/>
    </row>
    <row r="42" spans="1:57" s="1" customFormat="1" ht="14.4" customHeight="1" x14ac:dyDescent="0.2">
      <c r="B42" s="19"/>
      <c r="AR42" s="19"/>
    </row>
    <row r="43" spans="1:57" s="1" customFormat="1" ht="14.4" customHeight="1" x14ac:dyDescent="0.2">
      <c r="B43" s="19"/>
      <c r="AR43" s="19"/>
    </row>
    <row r="44" spans="1:57" s="1" customFormat="1" ht="14.4" customHeight="1" x14ac:dyDescent="0.2">
      <c r="B44" s="19"/>
      <c r="AR44" s="19"/>
    </row>
    <row r="45" spans="1:57" s="1" customFormat="1" ht="14.4" customHeight="1" x14ac:dyDescent="0.2">
      <c r="B45" s="19"/>
      <c r="AR45" s="19"/>
    </row>
    <row r="46" spans="1:57" s="1" customFormat="1" ht="14.4" customHeight="1" x14ac:dyDescent="0.2">
      <c r="B46" s="19"/>
      <c r="AR46" s="19"/>
    </row>
    <row r="47" spans="1:57" s="1" customFormat="1" ht="14.4" customHeight="1" x14ac:dyDescent="0.2">
      <c r="B47" s="19"/>
      <c r="AR47" s="19"/>
    </row>
    <row r="48" spans="1:57" s="1" customFormat="1" ht="14.4" customHeight="1" x14ac:dyDescent="0.2">
      <c r="B48" s="19"/>
      <c r="AR48" s="19"/>
    </row>
    <row r="49" spans="1:57" s="2" customFormat="1" ht="14.4" customHeight="1" x14ac:dyDescent="0.2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 ht="10" x14ac:dyDescent="0.2">
      <c r="B50" s="19"/>
      <c r="AR50" s="19"/>
    </row>
    <row r="51" spans="1:57" ht="10" x14ac:dyDescent="0.2">
      <c r="B51" s="19"/>
      <c r="AR51" s="19"/>
    </row>
    <row r="52" spans="1:57" ht="10" x14ac:dyDescent="0.2">
      <c r="B52" s="19"/>
      <c r="AR52" s="19"/>
    </row>
    <row r="53" spans="1:57" ht="10" x14ac:dyDescent="0.2">
      <c r="B53" s="19"/>
      <c r="AR53" s="19"/>
    </row>
    <row r="54" spans="1:57" ht="10" x14ac:dyDescent="0.2">
      <c r="B54" s="19"/>
      <c r="AR54" s="19"/>
    </row>
    <row r="55" spans="1:57" ht="10" x14ac:dyDescent="0.2">
      <c r="B55" s="19"/>
      <c r="AR55" s="19"/>
    </row>
    <row r="56" spans="1:57" ht="10" x14ac:dyDescent="0.2">
      <c r="B56" s="19"/>
      <c r="AR56" s="19"/>
    </row>
    <row r="57" spans="1:57" ht="10" x14ac:dyDescent="0.2">
      <c r="B57" s="19"/>
      <c r="AR57" s="19"/>
    </row>
    <row r="58" spans="1:57" ht="10" x14ac:dyDescent="0.2">
      <c r="B58" s="19"/>
      <c r="AR58" s="19"/>
    </row>
    <row r="59" spans="1:57" ht="10" x14ac:dyDescent="0.2">
      <c r="B59" s="19"/>
      <c r="AR59" s="19"/>
    </row>
    <row r="60" spans="1:57" s="2" customFormat="1" ht="12.5" x14ac:dyDescent="0.2">
      <c r="A60" s="27"/>
      <c r="B60" s="28"/>
      <c r="C60" s="27"/>
      <c r="D60" s="39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47</v>
      </c>
      <c r="AI60" s="30"/>
      <c r="AJ60" s="30"/>
      <c r="AK60" s="30"/>
      <c r="AL60" s="30"/>
      <c r="AM60" s="39" t="s">
        <v>48</v>
      </c>
      <c r="AN60" s="30"/>
      <c r="AO60" s="30"/>
      <c r="AP60" s="27"/>
      <c r="AQ60" s="27"/>
      <c r="AR60" s="28"/>
      <c r="BE60" s="27"/>
    </row>
    <row r="61" spans="1:57" ht="10" x14ac:dyDescent="0.2">
      <c r="B61" s="19"/>
      <c r="AR61" s="19"/>
    </row>
    <row r="62" spans="1:57" ht="10" x14ac:dyDescent="0.2">
      <c r="B62" s="19"/>
      <c r="AR62" s="19"/>
    </row>
    <row r="63" spans="1:57" ht="10" x14ac:dyDescent="0.2">
      <c r="B63" s="19"/>
      <c r="AR63" s="19"/>
    </row>
    <row r="64" spans="1:57" s="2" customFormat="1" ht="13" x14ac:dyDescent="0.2">
      <c r="A64" s="27"/>
      <c r="B64" s="28"/>
      <c r="C64" s="27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7"/>
      <c r="AQ64" s="27"/>
      <c r="AR64" s="28"/>
      <c r="BE64" s="27"/>
    </row>
    <row r="65" spans="1:57" ht="10" x14ac:dyDescent="0.2">
      <c r="B65" s="19"/>
      <c r="AR65" s="19"/>
    </row>
    <row r="66" spans="1:57" ht="10" x14ac:dyDescent="0.2">
      <c r="B66" s="19"/>
      <c r="AR66" s="19"/>
    </row>
    <row r="67" spans="1:57" ht="10" x14ac:dyDescent="0.2">
      <c r="B67" s="19"/>
      <c r="AR67" s="19"/>
    </row>
    <row r="68" spans="1:57" ht="10" x14ac:dyDescent="0.2">
      <c r="B68" s="19"/>
      <c r="AR68" s="19"/>
    </row>
    <row r="69" spans="1:57" ht="10" x14ac:dyDescent="0.2">
      <c r="B69" s="19"/>
      <c r="AR69" s="19"/>
    </row>
    <row r="70" spans="1:57" ht="10" x14ac:dyDescent="0.2">
      <c r="B70" s="19"/>
      <c r="AR70" s="19"/>
    </row>
    <row r="71" spans="1:57" ht="10" x14ac:dyDescent="0.2">
      <c r="B71" s="19"/>
      <c r="AR71" s="19"/>
    </row>
    <row r="72" spans="1:57" ht="10" x14ac:dyDescent="0.2">
      <c r="B72" s="19"/>
      <c r="AR72" s="19"/>
    </row>
    <row r="73" spans="1:57" ht="10" x14ac:dyDescent="0.2">
      <c r="B73" s="19"/>
      <c r="AR73" s="19"/>
    </row>
    <row r="74" spans="1:57" ht="10" x14ac:dyDescent="0.2">
      <c r="B74" s="19"/>
      <c r="AR74" s="19"/>
    </row>
    <row r="75" spans="1:57" s="2" customFormat="1" ht="12.5" x14ac:dyDescent="0.2">
      <c r="A75" s="27"/>
      <c r="B75" s="28"/>
      <c r="C75" s="27"/>
      <c r="D75" s="39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47</v>
      </c>
      <c r="AI75" s="30"/>
      <c r="AJ75" s="30"/>
      <c r="AK75" s="30"/>
      <c r="AL75" s="30"/>
      <c r="AM75" s="39" t="s">
        <v>48</v>
      </c>
      <c r="AN75" s="30"/>
      <c r="AO75" s="30"/>
      <c r="AP75" s="27"/>
      <c r="AQ75" s="27"/>
      <c r="AR75" s="28"/>
      <c r="BE75" s="27"/>
    </row>
    <row r="76" spans="1:57" s="2" customFormat="1" ht="10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7" customHeight="1" x14ac:dyDescent="0.2">
      <c r="A77" s="27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  <c r="BE77" s="27"/>
    </row>
    <row r="81" spans="1:91" s="2" customFormat="1" ht="7" customHeight="1" x14ac:dyDescent="0.2">
      <c r="A81" s="27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  <c r="BE81" s="27"/>
    </row>
    <row r="82" spans="1:91" s="2" customFormat="1" ht="25" customHeight="1" x14ac:dyDescent="0.2">
      <c r="A82" s="27"/>
      <c r="B82" s="28"/>
      <c r="C82" s="20" t="s">
        <v>51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7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5"/>
      <c r="C84" s="25" t="s">
        <v>12</v>
      </c>
      <c r="L84" s="4" t="str">
        <f>K5</f>
        <v>IO02</v>
      </c>
      <c r="AR84" s="45"/>
    </row>
    <row r="85" spans="1:91" s="5" customFormat="1" ht="37" customHeight="1" x14ac:dyDescent="0.2">
      <c r="B85" s="46"/>
      <c r="C85" s="47" t="s">
        <v>14</v>
      </c>
      <c r="L85" s="148" t="str">
        <f>K6</f>
        <v>Přeložky kanalizací</v>
      </c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R85" s="46"/>
    </row>
    <row r="86" spans="1:91" s="2" customFormat="1" ht="7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5" t="s">
        <v>18</v>
      </c>
      <c r="D87" s="27"/>
      <c r="E87" s="27"/>
      <c r="F87" s="27"/>
      <c r="G87" s="27"/>
      <c r="H87" s="27"/>
      <c r="I87" s="27"/>
      <c r="J87" s="27"/>
      <c r="K87" s="27"/>
      <c r="L87" s="48" t="str">
        <f>IF(K8="","",K8)</f>
        <v>k.ú. Náchod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5" t="s">
        <v>20</v>
      </c>
      <c r="AJ87" s="27"/>
      <c r="AK87" s="27"/>
      <c r="AL87" s="27"/>
      <c r="AM87" s="150" t="str">
        <f>IF(AN8= "","",AN8)</f>
        <v>25. 8. 2023</v>
      </c>
      <c r="AN87" s="150"/>
      <c r="AO87" s="27"/>
      <c r="AP87" s="27"/>
      <c r="AQ87" s="27"/>
      <c r="AR87" s="28"/>
      <c r="BE87" s="27"/>
    </row>
    <row r="88" spans="1:91" s="2" customFormat="1" ht="7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15" customHeight="1" x14ac:dyDescent="0.2">
      <c r="A89" s="27"/>
      <c r="B89" s="28"/>
      <c r="C89" s="25" t="s">
        <v>22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 xml:space="preserve"> 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5" t="s">
        <v>27</v>
      </c>
      <c r="AJ89" s="27"/>
      <c r="AK89" s="27"/>
      <c r="AL89" s="27"/>
      <c r="AM89" s="151" t="str">
        <f>IF(E17="","",E17)</f>
        <v>Lucie Brandová, DiS.</v>
      </c>
      <c r="AN89" s="152"/>
      <c r="AO89" s="152"/>
      <c r="AP89" s="152"/>
      <c r="AQ89" s="27"/>
      <c r="AR89" s="28"/>
      <c r="AS89" s="153" t="s">
        <v>52</v>
      </c>
      <c r="AT89" s="154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7"/>
    </row>
    <row r="90" spans="1:91" s="2" customFormat="1" ht="15.15" customHeight="1" x14ac:dyDescent="0.2">
      <c r="A90" s="27"/>
      <c r="B90" s="28"/>
      <c r="C90" s="25" t="s">
        <v>26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5" t="s">
        <v>30</v>
      </c>
      <c r="AJ90" s="27"/>
      <c r="AK90" s="27"/>
      <c r="AL90" s="27"/>
      <c r="AM90" s="151" t="str">
        <f>IF(E20="","",E20)</f>
        <v xml:space="preserve"> </v>
      </c>
      <c r="AN90" s="152"/>
      <c r="AO90" s="152"/>
      <c r="AP90" s="152"/>
      <c r="AQ90" s="27"/>
      <c r="AR90" s="28"/>
      <c r="AS90" s="155"/>
      <c r="AT90" s="156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7"/>
    </row>
    <row r="91" spans="1:91" s="2" customFormat="1" ht="10.75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55"/>
      <c r="AT91" s="156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7"/>
    </row>
    <row r="92" spans="1:91" s="2" customFormat="1" ht="29.25" customHeight="1" x14ac:dyDescent="0.2">
      <c r="A92" s="27"/>
      <c r="B92" s="28"/>
      <c r="C92" s="157" t="s">
        <v>53</v>
      </c>
      <c r="D92" s="158"/>
      <c r="E92" s="158"/>
      <c r="F92" s="158"/>
      <c r="G92" s="158"/>
      <c r="H92" s="53"/>
      <c r="I92" s="159" t="s">
        <v>54</v>
      </c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  <c r="AC92" s="158"/>
      <c r="AD92" s="158"/>
      <c r="AE92" s="158"/>
      <c r="AF92" s="158"/>
      <c r="AG92" s="160" t="s">
        <v>55</v>
      </c>
      <c r="AH92" s="158"/>
      <c r="AI92" s="158"/>
      <c r="AJ92" s="158"/>
      <c r="AK92" s="158"/>
      <c r="AL92" s="158"/>
      <c r="AM92" s="158"/>
      <c r="AN92" s="159" t="s">
        <v>56</v>
      </c>
      <c r="AO92" s="158"/>
      <c r="AP92" s="161"/>
      <c r="AQ92" s="54" t="s">
        <v>57</v>
      </c>
      <c r="AR92" s="28"/>
      <c r="AS92" s="55" t="s">
        <v>58</v>
      </c>
      <c r="AT92" s="56" t="s">
        <v>59</v>
      </c>
      <c r="AU92" s="56" t="s">
        <v>60</v>
      </c>
      <c r="AV92" s="56" t="s">
        <v>61</v>
      </c>
      <c r="AW92" s="56" t="s">
        <v>62</v>
      </c>
      <c r="AX92" s="56" t="s">
        <v>63</v>
      </c>
      <c r="AY92" s="56" t="s">
        <v>64</v>
      </c>
      <c r="AZ92" s="56" t="s">
        <v>65</v>
      </c>
      <c r="BA92" s="56" t="s">
        <v>66</v>
      </c>
      <c r="BB92" s="56" t="s">
        <v>67</v>
      </c>
      <c r="BC92" s="56" t="s">
        <v>68</v>
      </c>
      <c r="BD92" s="57" t="s">
        <v>69</v>
      </c>
      <c r="BE92" s="27"/>
    </row>
    <row r="93" spans="1:91" s="2" customFormat="1" ht="10.75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7"/>
    </row>
    <row r="94" spans="1:91" s="6" customFormat="1" ht="32.4" customHeight="1" x14ac:dyDescent="0.2">
      <c r="B94" s="61"/>
      <c r="C94" s="62" t="s">
        <v>70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65">
        <f>ROUND(SUM(AG95:AG96),2)</f>
        <v>0</v>
      </c>
      <c r="AH94" s="165"/>
      <c r="AI94" s="165"/>
      <c r="AJ94" s="165"/>
      <c r="AK94" s="165"/>
      <c r="AL94" s="165"/>
      <c r="AM94" s="165"/>
      <c r="AN94" s="166">
        <f>SUM(AG94,AT94)</f>
        <v>0</v>
      </c>
      <c r="AO94" s="166"/>
      <c r="AP94" s="166"/>
      <c r="AQ94" s="64" t="s">
        <v>1</v>
      </c>
      <c r="AR94" s="61"/>
      <c r="AS94" s="65">
        <f>ROUND(SUM(AS95:AS96),2)</f>
        <v>0</v>
      </c>
      <c r="AT94" s="66">
        <f>ROUND(SUM(AV94:AW94),2)</f>
        <v>0</v>
      </c>
      <c r="AU94" s="67">
        <f>ROUND(SUM(AU95:AU96),5)</f>
        <v>594.98900000000003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ROUND(SUM(AZ95:AZ96),2)</f>
        <v>0</v>
      </c>
      <c r="BA94" s="66">
        <f>ROUND(SUM(BA95:BA96),2)</f>
        <v>0</v>
      </c>
      <c r="BB94" s="66">
        <f>ROUND(SUM(BB95:BB96),2)</f>
        <v>0</v>
      </c>
      <c r="BC94" s="66">
        <f>ROUND(SUM(BC95:BC96),2)</f>
        <v>0</v>
      </c>
      <c r="BD94" s="68">
        <f>ROUND(SUM(BD95:BD96),2)</f>
        <v>0</v>
      </c>
      <c r="BS94" s="69" t="s">
        <v>71</v>
      </c>
      <c r="BT94" s="69" t="s">
        <v>72</v>
      </c>
      <c r="BU94" s="70" t="s">
        <v>73</v>
      </c>
      <c r="BV94" s="69" t="s">
        <v>74</v>
      </c>
      <c r="BW94" s="69" t="s">
        <v>4</v>
      </c>
      <c r="BX94" s="69" t="s">
        <v>75</v>
      </c>
      <c r="CL94" s="69" t="s">
        <v>1</v>
      </c>
    </row>
    <row r="95" spans="1:91" s="7" customFormat="1" ht="16.5" customHeight="1" x14ac:dyDescent="0.2">
      <c r="A95" s="71" t="s">
        <v>76</v>
      </c>
      <c r="B95" s="72"/>
      <c r="C95" s="73"/>
      <c r="D95" s="164" t="s">
        <v>77</v>
      </c>
      <c r="E95" s="164"/>
      <c r="F95" s="164"/>
      <c r="G95" s="164"/>
      <c r="H95" s="164"/>
      <c r="I95" s="74"/>
      <c r="J95" s="164" t="s">
        <v>78</v>
      </c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2">
        <f>'01 - Stoka A'!J30</f>
        <v>0</v>
      </c>
      <c r="AH95" s="163"/>
      <c r="AI95" s="163"/>
      <c r="AJ95" s="163"/>
      <c r="AK95" s="163"/>
      <c r="AL95" s="163"/>
      <c r="AM95" s="163"/>
      <c r="AN95" s="162">
        <f>SUM(AG95,AT95)</f>
        <v>0</v>
      </c>
      <c r="AO95" s="163"/>
      <c r="AP95" s="163"/>
      <c r="AQ95" s="75" t="s">
        <v>79</v>
      </c>
      <c r="AR95" s="72"/>
      <c r="AS95" s="76">
        <v>0</v>
      </c>
      <c r="AT95" s="77">
        <f>ROUND(SUM(AV95:AW95),2)</f>
        <v>0</v>
      </c>
      <c r="AU95" s="78">
        <f>'01 - Stoka A'!P121</f>
        <v>236.92980300000002</v>
      </c>
      <c r="AV95" s="77">
        <f>'01 - Stoka A'!J33</f>
        <v>0</v>
      </c>
      <c r="AW95" s="77">
        <f>'01 - Stoka A'!J34</f>
        <v>0</v>
      </c>
      <c r="AX95" s="77">
        <f>'01 - Stoka A'!J35</f>
        <v>0</v>
      </c>
      <c r="AY95" s="77">
        <f>'01 - Stoka A'!J36</f>
        <v>0</v>
      </c>
      <c r="AZ95" s="77">
        <f>'01 - Stoka A'!F33</f>
        <v>0</v>
      </c>
      <c r="BA95" s="77">
        <f>'01 - Stoka A'!F34</f>
        <v>0</v>
      </c>
      <c r="BB95" s="77">
        <f>'01 - Stoka A'!F35</f>
        <v>0</v>
      </c>
      <c r="BC95" s="77">
        <f>'01 - Stoka A'!F36</f>
        <v>0</v>
      </c>
      <c r="BD95" s="79">
        <f>'01 - Stoka A'!F37</f>
        <v>0</v>
      </c>
      <c r="BT95" s="80" t="s">
        <v>80</v>
      </c>
      <c r="BV95" s="80" t="s">
        <v>74</v>
      </c>
      <c r="BW95" s="80" t="s">
        <v>81</v>
      </c>
      <c r="BX95" s="80" t="s">
        <v>4</v>
      </c>
      <c r="CL95" s="80" t="s">
        <v>1</v>
      </c>
      <c r="CM95" s="80" t="s">
        <v>82</v>
      </c>
    </row>
    <row r="96" spans="1:91" s="7" customFormat="1" ht="16.5" customHeight="1" x14ac:dyDescent="0.2">
      <c r="A96" s="71" t="s">
        <v>76</v>
      </c>
      <c r="B96" s="72"/>
      <c r="C96" s="73"/>
      <c r="D96" s="164" t="s">
        <v>83</v>
      </c>
      <c r="E96" s="164"/>
      <c r="F96" s="164"/>
      <c r="G96" s="164"/>
      <c r="H96" s="164"/>
      <c r="I96" s="74"/>
      <c r="J96" s="164" t="s">
        <v>84</v>
      </c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2">
        <f>'02 - Stoka B'!J30</f>
        <v>0</v>
      </c>
      <c r="AH96" s="163"/>
      <c r="AI96" s="163"/>
      <c r="AJ96" s="163"/>
      <c r="AK96" s="163"/>
      <c r="AL96" s="163"/>
      <c r="AM96" s="163"/>
      <c r="AN96" s="162">
        <f>SUM(AG96,AT96)</f>
        <v>0</v>
      </c>
      <c r="AO96" s="163"/>
      <c r="AP96" s="163"/>
      <c r="AQ96" s="75" t="s">
        <v>79</v>
      </c>
      <c r="AR96" s="72"/>
      <c r="AS96" s="81">
        <v>0</v>
      </c>
      <c r="AT96" s="82">
        <f>ROUND(SUM(AV96:AW96),2)</f>
        <v>0</v>
      </c>
      <c r="AU96" s="83">
        <f>'02 - Stoka B'!P125</f>
        <v>358.05919299999994</v>
      </c>
      <c r="AV96" s="82">
        <f>'02 - Stoka B'!J33</f>
        <v>0</v>
      </c>
      <c r="AW96" s="82">
        <f>'02 - Stoka B'!J34</f>
        <v>0</v>
      </c>
      <c r="AX96" s="82">
        <f>'02 - Stoka B'!J35</f>
        <v>0</v>
      </c>
      <c r="AY96" s="82">
        <f>'02 - Stoka B'!J36</f>
        <v>0</v>
      </c>
      <c r="AZ96" s="82">
        <f>'02 - Stoka B'!F33</f>
        <v>0</v>
      </c>
      <c r="BA96" s="82">
        <f>'02 - Stoka B'!F34</f>
        <v>0</v>
      </c>
      <c r="BB96" s="82">
        <f>'02 - Stoka B'!F35</f>
        <v>0</v>
      </c>
      <c r="BC96" s="82">
        <f>'02 - Stoka B'!F36</f>
        <v>0</v>
      </c>
      <c r="BD96" s="84">
        <f>'02 - Stoka B'!F37</f>
        <v>0</v>
      </c>
      <c r="BT96" s="80" t="s">
        <v>80</v>
      </c>
      <c r="BV96" s="80" t="s">
        <v>74</v>
      </c>
      <c r="BW96" s="80" t="s">
        <v>85</v>
      </c>
      <c r="BX96" s="80" t="s">
        <v>4</v>
      </c>
      <c r="CL96" s="80" t="s">
        <v>1</v>
      </c>
      <c r="CM96" s="80" t="s">
        <v>82</v>
      </c>
    </row>
    <row r="97" spans="1:57" s="2" customFormat="1" ht="30" customHeight="1" x14ac:dyDescent="0.2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  <row r="98" spans="1:57" s="2" customFormat="1" ht="7" customHeight="1" x14ac:dyDescent="0.2">
      <c r="A98" s="27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8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1 - Stoka A'!C2" display="/" xr:uid="{00000000-0004-0000-0000-000000000000}"/>
    <hyperlink ref="A96" location="'02 - Stoka B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26"/>
  <sheetViews>
    <sheetView showGridLines="0" topLeftCell="A115" workbookViewId="0">
      <selection activeCell="I323" sqref="I323"/>
    </sheetView>
  </sheetViews>
  <sheetFormatPr defaultRowHeight="14.5" x14ac:dyDescent="0.2"/>
  <cols>
    <col min="1" max="1" width="8.33203125" style="1" customWidth="1"/>
    <col min="2" max="2" width="1.21875" style="85" customWidth="1"/>
    <col min="3" max="3" width="4.109375" style="85" customWidth="1"/>
    <col min="4" max="4" width="4.33203125" style="85" customWidth="1"/>
    <col min="5" max="5" width="17.109375" style="85" customWidth="1"/>
    <col min="6" max="6" width="50.77734375" style="85" customWidth="1"/>
    <col min="7" max="7" width="7.44140625" style="85" customWidth="1"/>
    <col min="8" max="8" width="14" style="85" customWidth="1"/>
    <col min="9" max="9" width="15.77734375" style="85" customWidth="1"/>
    <col min="10" max="10" width="22.33203125" style="85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0" x14ac:dyDescent="0.2">
      <c r="A1" s="85"/>
    </row>
    <row r="2" spans="1:46" s="1" customFormat="1" ht="37" customHeight="1" x14ac:dyDescent="0.2">
      <c r="B2" s="85"/>
      <c r="C2" s="85"/>
      <c r="D2" s="85"/>
      <c r="E2" s="85"/>
      <c r="F2" s="85"/>
      <c r="G2" s="85"/>
      <c r="H2" s="85"/>
      <c r="I2" s="85"/>
      <c r="J2" s="85"/>
      <c r="L2" s="167" t="s">
        <v>5</v>
      </c>
      <c r="M2" s="135"/>
      <c r="N2" s="135"/>
      <c r="O2" s="135"/>
      <c r="P2" s="135"/>
      <c r="Q2" s="135"/>
      <c r="R2" s="135"/>
      <c r="S2" s="135"/>
      <c r="T2" s="135"/>
      <c r="U2" s="135"/>
      <c r="V2" s="135"/>
      <c r="AT2" s="16" t="s">
        <v>81</v>
      </c>
    </row>
    <row r="3" spans="1:46" s="1" customFormat="1" ht="7" customHeight="1" x14ac:dyDescent="0.2">
      <c r="B3" s="168"/>
      <c r="C3" s="169"/>
      <c r="D3" s="169"/>
      <c r="E3" s="169"/>
      <c r="F3" s="169"/>
      <c r="G3" s="169"/>
      <c r="H3" s="169"/>
      <c r="I3" s="169"/>
      <c r="J3" s="169"/>
      <c r="K3" s="18"/>
      <c r="L3" s="19"/>
      <c r="AT3" s="16" t="s">
        <v>82</v>
      </c>
    </row>
    <row r="4" spans="1:46" s="1" customFormat="1" ht="25" customHeight="1" x14ac:dyDescent="0.2">
      <c r="B4" s="170"/>
      <c r="C4" s="85"/>
      <c r="D4" s="171" t="s">
        <v>86</v>
      </c>
      <c r="E4" s="85"/>
      <c r="F4" s="85"/>
      <c r="G4" s="85"/>
      <c r="H4" s="85"/>
      <c r="I4" s="85"/>
      <c r="J4" s="85"/>
      <c r="L4" s="19"/>
      <c r="M4" s="86" t="s">
        <v>10</v>
      </c>
      <c r="AT4" s="16" t="s">
        <v>3</v>
      </c>
    </row>
    <row r="5" spans="1:46" s="1" customFormat="1" ht="7" customHeight="1" x14ac:dyDescent="0.2">
      <c r="B5" s="170"/>
      <c r="C5" s="85"/>
      <c r="D5" s="85"/>
      <c r="E5" s="85"/>
      <c r="F5" s="85"/>
      <c r="G5" s="85"/>
      <c r="H5" s="85"/>
      <c r="I5" s="85"/>
      <c r="J5" s="85"/>
      <c r="L5" s="19"/>
    </row>
    <row r="6" spans="1:46" s="1" customFormat="1" ht="12" customHeight="1" x14ac:dyDescent="0.2">
      <c r="B6" s="170"/>
      <c r="C6" s="85"/>
      <c r="D6" s="172" t="s">
        <v>14</v>
      </c>
      <c r="E6" s="85"/>
      <c r="F6" s="85"/>
      <c r="G6" s="85"/>
      <c r="H6" s="85"/>
      <c r="I6" s="85"/>
      <c r="J6" s="85"/>
      <c r="L6" s="19"/>
    </row>
    <row r="7" spans="1:46" s="1" customFormat="1" ht="16.5" customHeight="1" x14ac:dyDescent="0.2">
      <c r="B7" s="170"/>
      <c r="C7" s="85"/>
      <c r="D7" s="85"/>
      <c r="E7" s="173" t="str">
        <f>'Rekapitulace stavby'!K6</f>
        <v>Přeložky kanalizací</v>
      </c>
      <c r="F7" s="174"/>
      <c r="G7" s="174"/>
      <c r="H7" s="174"/>
      <c r="I7" s="85"/>
      <c r="J7" s="85"/>
      <c r="L7" s="19"/>
    </row>
    <row r="8" spans="1:46" s="2" customFormat="1" ht="12" customHeight="1" x14ac:dyDescent="0.2">
      <c r="A8" s="27"/>
      <c r="B8" s="175"/>
      <c r="C8" s="176"/>
      <c r="D8" s="172" t="s">
        <v>87</v>
      </c>
      <c r="E8" s="176"/>
      <c r="F8" s="176"/>
      <c r="G8" s="176"/>
      <c r="H8" s="176"/>
      <c r="I8" s="176"/>
      <c r="J8" s="176"/>
      <c r="K8" s="27"/>
      <c r="L8" s="3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 x14ac:dyDescent="0.2">
      <c r="A9" s="27"/>
      <c r="B9" s="175"/>
      <c r="C9" s="176"/>
      <c r="D9" s="176"/>
      <c r="E9" s="177" t="s">
        <v>88</v>
      </c>
      <c r="F9" s="178"/>
      <c r="G9" s="178"/>
      <c r="H9" s="178"/>
      <c r="I9" s="176"/>
      <c r="J9" s="176"/>
      <c r="K9" s="27"/>
      <c r="L9" s="3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0" x14ac:dyDescent="0.2">
      <c r="A10" s="27"/>
      <c r="B10" s="175"/>
      <c r="C10" s="176"/>
      <c r="D10" s="176"/>
      <c r="E10" s="176"/>
      <c r="F10" s="176"/>
      <c r="G10" s="176"/>
      <c r="H10" s="176"/>
      <c r="I10" s="176"/>
      <c r="J10" s="176"/>
      <c r="K10" s="27"/>
      <c r="L10" s="3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 x14ac:dyDescent="0.2">
      <c r="A11" s="27"/>
      <c r="B11" s="175"/>
      <c r="C11" s="176"/>
      <c r="D11" s="172" t="s">
        <v>16</v>
      </c>
      <c r="E11" s="176"/>
      <c r="F11" s="179" t="s">
        <v>1</v>
      </c>
      <c r="G11" s="176"/>
      <c r="H11" s="176"/>
      <c r="I11" s="172" t="s">
        <v>17</v>
      </c>
      <c r="J11" s="179" t="s">
        <v>1</v>
      </c>
      <c r="K11" s="27"/>
      <c r="L11" s="3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 x14ac:dyDescent="0.2">
      <c r="A12" s="27"/>
      <c r="B12" s="175"/>
      <c r="C12" s="176"/>
      <c r="D12" s="172" t="s">
        <v>18</v>
      </c>
      <c r="E12" s="176"/>
      <c r="F12" s="179" t="s">
        <v>19</v>
      </c>
      <c r="G12" s="176"/>
      <c r="H12" s="176"/>
      <c r="I12" s="172" t="s">
        <v>20</v>
      </c>
      <c r="J12" s="180" t="str">
        <f>'Rekapitulace stavby'!AN8</f>
        <v>25. 8. 2023</v>
      </c>
      <c r="K12" s="27"/>
      <c r="L12" s="3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75" customHeight="1" x14ac:dyDescent="0.2">
      <c r="A13" s="27"/>
      <c r="B13" s="175"/>
      <c r="C13" s="176"/>
      <c r="D13" s="176"/>
      <c r="E13" s="176"/>
      <c r="F13" s="176"/>
      <c r="G13" s="176"/>
      <c r="H13" s="176"/>
      <c r="I13" s="176"/>
      <c r="J13" s="176"/>
      <c r="K13" s="27"/>
      <c r="L13" s="3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 x14ac:dyDescent="0.2">
      <c r="A14" s="27"/>
      <c r="B14" s="175"/>
      <c r="C14" s="176"/>
      <c r="D14" s="172" t="s">
        <v>22</v>
      </c>
      <c r="E14" s="176"/>
      <c r="F14" s="176"/>
      <c r="G14" s="176"/>
      <c r="H14" s="176"/>
      <c r="I14" s="172" t="s">
        <v>23</v>
      </c>
      <c r="J14" s="179" t="str">
        <f>IF('Rekapitulace stavby'!AN10="","",'Rekapitulace stavby'!AN10)</f>
        <v/>
      </c>
      <c r="K14" s="27"/>
      <c r="L14" s="3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 x14ac:dyDescent="0.2">
      <c r="A15" s="27"/>
      <c r="B15" s="175"/>
      <c r="C15" s="176"/>
      <c r="D15" s="176"/>
      <c r="E15" s="179" t="str">
        <f>IF('Rekapitulace stavby'!E11="","",'Rekapitulace stavby'!E11)</f>
        <v xml:space="preserve"> </v>
      </c>
      <c r="F15" s="176"/>
      <c r="G15" s="176"/>
      <c r="H15" s="176"/>
      <c r="I15" s="172" t="s">
        <v>25</v>
      </c>
      <c r="J15" s="179" t="str">
        <f>IF('Rekapitulace stavby'!AN11="","",'Rekapitulace stavby'!AN11)</f>
        <v/>
      </c>
      <c r="K15" s="27"/>
      <c r="L15" s="3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 x14ac:dyDescent="0.2">
      <c r="A16" s="27"/>
      <c r="B16" s="175"/>
      <c r="C16" s="176"/>
      <c r="D16" s="176"/>
      <c r="E16" s="176"/>
      <c r="F16" s="176"/>
      <c r="G16" s="176"/>
      <c r="H16" s="176"/>
      <c r="I16" s="176"/>
      <c r="J16" s="176"/>
      <c r="K16" s="27"/>
      <c r="L16" s="3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 x14ac:dyDescent="0.2">
      <c r="A17" s="27"/>
      <c r="B17" s="175"/>
      <c r="C17" s="176"/>
      <c r="D17" s="172" t="s">
        <v>26</v>
      </c>
      <c r="E17" s="176"/>
      <c r="F17" s="176"/>
      <c r="G17" s="176"/>
      <c r="H17" s="176"/>
      <c r="I17" s="172" t="s">
        <v>23</v>
      </c>
      <c r="J17" s="179" t="str">
        <f>'Rekapitulace stavby'!AN13</f>
        <v/>
      </c>
      <c r="K17" s="27"/>
      <c r="L17" s="3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 x14ac:dyDescent="0.2">
      <c r="A18" s="27"/>
      <c r="B18" s="175"/>
      <c r="C18" s="176"/>
      <c r="D18" s="176"/>
      <c r="E18" s="181" t="str">
        <f>'Rekapitulace stavby'!E14</f>
        <v xml:space="preserve"> </v>
      </c>
      <c r="F18" s="181"/>
      <c r="G18" s="181"/>
      <c r="H18" s="181"/>
      <c r="I18" s="172" t="s">
        <v>25</v>
      </c>
      <c r="J18" s="179" t="str">
        <f>'Rekapitulace stavby'!AN14</f>
        <v/>
      </c>
      <c r="K18" s="27"/>
      <c r="L18" s="3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 x14ac:dyDescent="0.2">
      <c r="A19" s="27"/>
      <c r="B19" s="175"/>
      <c r="C19" s="176"/>
      <c r="D19" s="176"/>
      <c r="E19" s="176"/>
      <c r="F19" s="176"/>
      <c r="G19" s="176"/>
      <c r="H19" s="176"/>
      <c r="I19" s="176"/>
      <c r="J19" s="176"/>
      <c r="K19" s="27"/>
      <c r="L19" s="3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 x14ac:dyDescent="0.2">
      <c r="A20" s="27"/>
      <c r="B20" s="175"/>
      <c r="C20" s="176"/>
      <c r="D20" s="172" t="s">
        <v>27</v>
      </c>
      <c r="E20" s="176"/>
      <c r="F20" s="176"/>
      <c r="G20" s="176"/>
      <c r="H20" s="176"/>
      <c r="I20" s="172" t="s">
        <v>23</v>
      </c>
      <c r="J20" s="179" t="s">
        <v>1</v>
      </c>
      <c r="K20" s="27"/>
      <c r="L20" s="3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 x14ac:dyDescent="0.2">
      <c r="A21" s="27"/>
      <c r="B21" s="175"/>
      <c r="C21" s="176"/>
      <c r="D21" s="176"/>
      <c r="E21" s="179" t="s">
        <v>28</v>
      </c>
      <c r="F21" s="176"/>
      <c r="G21" s="176"/>
      <c r="H21" s="176"/>
      <c r="I21" s="172" t="s">
        <v>25</v>
      </c>
      <c r="J21" s="179" t="s">
        <v>1</v>
      </c>
      <c r="K21" s="27"/>
      <c r="L21" s="3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 x14ac:dyDescent="0.2">
      <c r="A22" s="27"/>
      <c r="B22" s="175"/>
      <c r="C22" s="176"/>
      <c r="D22" s="176"/>
      <c r="E22" s="176"/>
      <c r="F22" s="176"/>
      <c r="G22" s="176"/>
      <c r="H22" s="176"/>
      <c r="I22" s="176"/>
      <c r="J22" s="176"/>
      <c r="K22" s="27"/>
      <c r="L22" s="3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 x14ac:dyDescent="0.2">
      <c r="A23" s="27"/>
      <c r="B23" s="175"/>
      <c r="C23" s="176"/>
      <c r="D23" s="172" t="s">
        <v>30</v>
      </c>
      <c r="E23" s="176"/>
      <c r="F23" s="176"/>
      <c r="G23" s="176"/>
      <c r="H23" s="176"/>
      <c r="I23" s="172" t="s">
        <v>23</v>
      </c>
      <c r="J23" s="179" t="str">
        <f>IF('Rekapitulace stavby'!AN19="","",'Rekapitulace stavby'!AN19)</f>
        <v/>
      </c>
      <c r="K23" s="27"/>
      <c r="L23" s="3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 x14ac:dyDescent="0.2">
      <c r="A24" s="27"/>
      <c r="B24" s="175"/>
      <c r="C24" s="176"/>
      <c r="D24" s="176"/>
      <c r="E24" s="179" t="str">
        <f>IF('Rekapitulace stavby'!E20="","",'Rekapitulace stavby'!E20)</f>
        <v xml:space="preserve"> </v>
      </c>
      <c r="F24" s="176"/>
      <c r="G24" s="176"/>
      <c r="H24" s="176"/>
      <c r="I24" s="172" t="s">
        <v>25</v>
      </c>
      <c r="J24" s="179" t="str">
        <f>IF('Rekapitulace stavby'!AN20="","",'Rekapitulace stavby'!AN20)</f>
        <v/>
      </c>
      <c r="K24" s="27"/>
      <c r="L24" s="3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 x14ac:dyDescent="0.2">
      <c r="A25" s="27"/>
      <c r="B25" s="175"/>
      <c r="C25" s="176"/>
      <c r="D25" s="176"/>
      <c r="E25" s="176"/>
      <c r="F25" s="176"/>
      <c r="G25" s="176"/>
      <c r="H25" s="176"/>
      <c r="I25" s="176"/>
      <c r="J25" s="176"/>
      <c r="K25" s="27"/>
      <c r="L25" s="3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 x14ac:dyDescent="0.2">
      <c r="A26" s="27"/>
      <c r="B26" s="175"/>
      <c r="C26" s="176"/>
      <c r="D26" s="172" t="s">
        <v>31</v>
      </c>
      <c r="E26" s="176"/>
      <c r="F26" s="176"/>
      <c r="G26" s="176"/>
      <c r="H26" s="176"/>
      <c r="I26" s="176"/>
      <c r="J26" s="176"/>
      <c r="K26" s="27"/>
      <c r="L26" s="3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 x14ac:dyDescent="0.2">
      <c r="A27" s="87"/>
      <c r="B27" s="182"/>
      <c r="C27" s="183"/>
      <c r="D27" s="183"/>
      <c r="E27" s="184" t="s">
        <v>1</v>
      </c>
      <c r="F27" s="184"/>
      <c r="G27" s="184"/>
      <c r="H27" s="184"/>
      <c r="I27" s="183"/>
      <c r="J27" s="183"/>
      <c r="K27" s="87"/>
      <c r="L27" s="88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7" customHeight="1" x14ac:dyDescent="0.2">
      <c r="A28" s="27"/>
      <c r="B28" s="175"/>
      <c r="C28" s="176"/>
      <c r="D28" s="176"/>
      <c r="E28" s="176"/>
      <c r="F28" s="176"/>
      <c r="G28" s="176"/>
      <c r="H28" s="176"/>
      <c r="I28" s="176"/>
      <c r="J28" s="176"/>
      <c r="K28" s="27"/>
      <c r="L28" s="3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 x14ac:dyDescent="0.2">
      <c r="A29" s="27"/>
      <c r="B29" s="175"/>
      <c r="C29" s="176"/>
      <c r="D29" s="185"/>
      <c r="E29" s="185"/>
      <c r="F29" s="185"/>
      <c r="G29" s="185"/>
      <c r="H29" s="185"/>
      <c r="I29" s="185"/>
      <c r="J29" s="185"/>
      <c r="K29" s="59"/>
      <c r="L29" s="3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4" customHeight="1" x14ac:dyDescent="0.2">
      <c r="A30" s="27"/>
      <c r="B30" s="175"/>
      <c r="C30" s="176"/>
      <c r="D30" s="186" t="s">
        <v>32</v>
      </c>
      <c r="E30" s="176"/>
      <c r="F30" s="176"/>
      <c r="G30" s="176"/>
      <c r="H30" s="176"/>
      <c r="I30" s="176"/>
      <c r="J30" s="187">
        <f>ROUND(J121, 2)</f>
        <v>0</v>
      </c>
      <c r="K30" s="27"/>
      <c r="L30" s="3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 x14ac:dyDescent="0.2">
      <c r="A31" s="27"/>
      <c r="B31" s="175"/>
      <c r="C31" s="176"/>
      <c r="D31" s="185"/>
      <c r="E31" s="185"/>
      <c r="F31" s="185"/>
      <c r="G31" s="185"/>
      <c r="H31" s="185"/>
      <c r="I31" s="185"/>
      <c r="J31" s="185"/>
      <c r="K31" s="59"/>
      <c r="L31" s="3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" customHeight="1" x14ac:dyDescent="0.2">
      <c r="A32" s="27"/>
      <c r="B32" s="175"/>
      <c r="C32" s="176"/>
      <c r="D32" s="176"/>
      <c r="E32" s="176"/>
      <c r="F32" s="188" t="s">
        <v>34</v>
      </c>
      <c r="G32" s="176"/>
      <c r="H32" s="176"/>
      <c r="I32" s="188" t="s">
        <v>33</v>
      </c>
      <c r="J32" s="188" t="s">
        <v>35</v>
      </c>
      <c r="K32" s="27"/>
      <c r="L32" s="3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" customHeight="1" x14ac:dyDescent="0.2">
      <c r="A33" s="27"/>
      <c r="B33" s="175"/>
      <c r="C33" s="176"/>
      <c r="D33" s="189" t="s">
        <v>36</v>
      </c>
      <c r="E33" s="172" t="s">
        <v>37</v>
      </c>
      <c r="F33" s="190">
        <f>ROUND((SUM(BE121:BE325)),  2)</f>
        <v>0</v>
      </c>
      <c r="G33" s="176"/>
      <c r="H33" s="176"/>
      <c r="I33" s="191">
        <v>0.21</v>
      </c>
      <c r="J33" s="190">
        <f>ROUND(((SUM(BE121:BE325))*I33),  2)</f>
        <v>0</v>
      </c>
      <c r="K33" s="27"/>
      <c r="L33" s="3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" customHeight="1" x14ac:dyDescent="0.2">
      <c r="A34" s="27"/>
      <c r="B34" s="175"/>
      <c r="C34" s="176"/>
      <c r="D34" s="176"/>
      <c r="E34" s="172" t="s">
        <v>38</v>
      </c>
      <c r="F34" s="190">
        <f>ROUND((SUM(BF121:BF325)),  2)</f>
        <v>0</v>
      </c>
      <c r="G34" s="176"/>
      <c r="H34" s="176"/>
      <c r="I34" s="191">
        <v>0.15</v>
      </c>
      <c r="J34" s="190">
        <f>ROUND(((SUM(BF121:BF325))*I34),  2)</f>
        <v>0</v>
      </c>
      <c r="K34" s="27"/>
      <c r="L34" s="3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" hidden="1" customHeight="1" x14ac:dyDescent="0.2">
      <c r="A35" s="27"/>
      <c r="B35" s="175"/>
      <c r="C35" s="176"/>
      <c r="D35" s="176"/>
      <c r="E35" s="172" t="s">
        <v>39</v>
      </c>
      <c r="F35" s="190">
        <f>ROUND((SUM(BG121:BG325)),  2)</f>
        <v>0</v>
      </c>
      <c r="G35" s="176"/>
      <c r="H35" s="176"/>
      <c r="I35" s="191">
        <v>0.21</v>
      </c>
      <c r="J35" s="190">
        <f>0</f>
        <v>0</v>
      </c>
      <c r="K35" s="27"/>
      <c r="L35" s="3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" hidden="1" customHeight="1" x14ac:dyDescent="0.2">
      <c r="A36" s="27"/>
      <c r="B36" s="175"/>
      <c r="C36" s="176"/>
      <c r="D36" s="176"/>
      <c r="E36" s="172" t="s">
        <v>40</v>
      </c>
      <c r="F36" s="190">
        <f>ROUND((SUM(BH121:BH325)),  2)</f>
        <v>0</v>
      </c>
      <c r="G36" s="176"/>
      <c r="H36" s="176"/>
      <c r="I36" s="191">
        <v>0.15</v>
      </c>
      <c r="J36" s="190">
        <f>0</f>
        <v>0</v>
      </c>
      <c r="K36" s="27"/>
      <c r="L36" s="3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" hidden="1" customHeight="1" x14ac:dyDescent="0.2">
      <c r="A37" s="27"/>
      <c r="B37" s="175"/>
      <c r="C37" s="176"/>
      <c r="D37" s="176"/>
      <c r="E37" s="172" t="s">
        <v>41</v>
      </c>
      <c r="F37" s="190">
        <f>ROUND((SUM(BI121:BI325)),  2)</f>
        <v>0</v>
      </c>
      <c r="G37" s="176"/>
      <c r="H37" s="176"/>
      <c r="I37" s="191">
        <v>0</v>
      </c>
      <c r="J37" s="190">
        <f>0</f>
        <v>0</v>
      </c>
      <c r="K37" s="27"/>
      <c r="L37" s="3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 x14ac:dyDescent="0.2">
      <c r="A38" s="27"/>
      <c r="B38" s="175"/>
      <c r="C38" s="176"/>
      <c r="D38" s="176"/>
      <c r="E38" s="176"/>
      <c r="F38" s="176"/>
      <c r="G38" s="176"/>
      <c r="H38" s="176"/>
      <c r="I38" s="176"/>
      <c r="J38" s="176"/>
      <c r="K38" s="27"/>
      <c r="L38" s="3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4" customHeight="1" x14ac:dyDescent="0.2">
      <c r="A39" s="27"/>
      <c r="B39" s="175"/>
      <c r="C39" s="192"/>
      <c r="D39" s="193" t="s">
        <v>42</v>
      </c>
      <c r="E39" s="194"/>
      <c r="F39" s="194"/>
      <c r="G39" s="195" t="s">
        <v>43</v>
      </c>
      <c r="H39" s="196" t="s">
        <v>44</v>
      </c>
      <c r="I39" s="194"/>
      <c r="J39" s="197">
        <f>SUM(J30:J37)</f>
        <v>0</v>
      </c>
      <c r="K39" s="90"/>
      <c r="L39" s="3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" customHeight="1" x14ac:dyDescent="0.2">
      <c r="A40" s="27"/>
      <c r="B40" s="175"/>
      <c r="C40" s="176"/>
      <c r="D40" s="176"/>
      <c r="E40" s="176"/>
      <c r="F40" s="176"/>
      <c r="G40" s="176"/>
      <c r="H40" s="176"/>
      <c r="I40" s="176"/>
      <c r="J40" s="176"/>
      <c r="K40" s="27"/>
      <c r="L40" s="3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" customHeight="1" x14ac:dyDescent="0.2">
      <c r="B41" s="170"/>
      <c r="C41" s="85"/>
      <c r="D41" s="85"/>
      <c r="E41" s="85"/>
      <c r="F41" s="85"/>
      <c r="G41" s="85"/>
      <c r="H41" s="85"/>
      <c r="I41" s="85"/>
      <c r="J41" s="85"/>
      <c r="L41" s="19"/>
    </row>
    <row r="42" spans="1:31" s="1" customFormat="1" ht="14.4" customHeight="1" x14ac:dyDescent="0.2">
      <c r="B42" s="170"/>
      <c r="C42" s="85"/>
      <c r="D42" s="85"/>
      <c r="E42" s="85"/>
      <c r="F42" s="85"/>
      <c r="G42" s="85"/>
      <c r="H42" s="85"/>
      <c r="I42" s="85"/>
      <c r="J42" s="85"/>
      <c r="L42" s="19"/>
    </row>
    <row r="43" spans="1:31" s="1" customFormat="1" ht="14.4" customHeight="1" x14ac:dyDescent="0.2">
      <c r="B43" s="170"/>
      <c r="C43" s="85"/>
      <c r="D43" s="85"/>
      <c r="E43" s="85"/>
      <c r="F43" s="85"/>
      <c r="G43" s="85"/>
      <c r="H43" s="85"/>
      <c r="I43" s="85"/>
      <c r="J43" s="85"/>
      <c r="L43" s="19"/>
    </row>
    <row r="44" spans="1:31" s="1" customFormat="1" ht="14.4" customHeight="1" x14ac:dyDescent="0.2">
      <c r="B44" s="170"/>
      <c r="C44" s="85"/>
      <c r="D44" s="85"/>
      <c r="E44" s="85"/>
      <c r="F44" s="85"/>
      <c r="G44" s="85"/>
      <c r="H44" s="85"/>
      <c r="I44" s="85"/>
      <c r="J44" s="85"/>
      <c r="L44" s="19"/>
    </row>
    <row r="45" spans="1:31" s="1" customFormat="1" ht="14.4" customHeight="1" x14ac:dyDescent="0.2">
      <c r="B45" s="170"/>
      <c r="C45" s="85"/>
      <c r="D45" s="85"/>
      <c r="E45" s="85"/>
      <c r="F45" s="85"/>
      <c r="G45" s="85"/>
      <c r="H45" s="85"/>
      <c r="I45" s="85"/>
      <c r="J45" s="85"/>
      <c r="L45" s="19"/>
    </row>
    <row r="46" spans="1:31" s="1" customFormat="1" ht="14.4" customHeight="1" x14ac:dyDescent="0.2">
      <c r="B46" s="170"/>
      <c r="C46" s="85"/>
      <c r="D46" s="85"/>
      <c r="E46" s="85"/>
      <c r="F46" s="85"/>
      <c r="G46" s="85"/>
      <c r="H46" s="85"/>
      <c r="I46" s="85"/>
      <c r="J46" s="85"/>
      <c r="L46" s="19"/>
    </row>
    <row r="47" spans="1:31" s="1" customFormat="1" ht="14.4" customHeight="1" x14ac:dyDescent="0.2">
      <c r="B47" s="170"/>
      <c r="C47" s="85"/>
      <c r="D47" s="85"/>
      <c r="E47" s="85"/>
      <c r="F47" s="85"/>
      <c r="G47" s="85"/>
      <c r="H47" s="85"/>
      <c r="I47" s="85"/>
      <c r="J47" s="85"/>
      <c r="L47" s="19"/>
    </row>
    <row r="48" spans="1:31" s="1" customFormat="1" ht="14.4" customHeight="1" x14ac:dyDescent="0.2">
      <c r="B48" s="170"/>
      <c r="C48" s="85"/>
      <c r="D48" s="85"/>
      <c r="E48" s="85"/>
      <c r="F48" s="85"/>
      <c r="G48" s="85"/>
      <c r="H48" s="85"/>
      <c r="I48" s="85"/>
      <c r="J48" s="85"/>
      <c r="L48" s="19"/>
    </row>
    <row r="49" spans="1:31" s="1" customFormat="1" ht="14.4" customHeight="1" x14ac:dyDescent="0.2">
      <c r="B49" s="170"/>
      <c r="C49" s="85"/>
      <c r="D49" s="85"/>
      <c r="E49" s="85"/>
      <c r="F49" s="85"/>
      <c r="G49" s="85"/>
      <c r="H49" s="85"/>
      <c r="I49" s="85"/>
      <c r="J49" s="85"/>
      <c r="L49" s="19"/>
    </row>
    <row r="50" spans="1:31" s="2" customFormat="1" ht="14.4" customHeight="1" x14ac:dyDescent="0.2">
      <c r="B50" s="198"/>
      <c r="C50" s="199"/>
      <c r="D50" s="200" t="s">
        <v>45</v>
      </c>
      <c r="E50" s="201"/>
      <c r="F50" s="201"/>
      <c r="G50" s="200" t="s">
        <v>46</v>
      </c>
      <c r="H50" s="201"/>
      <c r="I50" s="201"/>
      <c r="J50" s="201"/>
      <c r="K50" s="38"/>
      <c r="L50" s="36"/>
    </row>
    <row r="51" spans="1:31" ht="10" x14ac:dyDescent="0.2">
      <c r="B51" s="170"/>
      <c r="L51" s="19"/>
    </row>
    <row r="52" spans="1:31" ht="10" x14ac:dyDescent="0.2">
      <c r="B52" s="170"/>
      <c r="L52" s="19"/>
    </row>
    <row r="53" spans="1:31" ht="10" x14ac:dyDescent="0.2">
      <c r="B53" s="170"/>
      <c r="L53" s="19"/>
    </row>
    <row r="54" spans="1:31" ht="10" x14ac:dyDescent="0.2">
      <c r="B54" s="170"/>
      <c r="L54" s="19"/>
    </row>
    <row r="55" spans="1:31" ht="10" x14ac:dyDescent="0.2">
      <c r="B55" s="170"/>
      <c r="L55" s="19"/>
    </row>
    <row r="56" spans="1:31" ht="10" x14ac:dyDescent="0.2">
      <c r="B56" s="170"/>
      <c r="L56" s="19"/>
    </row>
    <row r="57" spans="1:31" ht="10" x14ac:dyDescent="0.2">
      <c r="B57" s="170"/>
      <c r="L57" s="19"/>
    </row>
    <row r="58" spans="1:31" ht="10" x14ac:dyDescent="0.2">
      <c r="B58" s="170"/>
      <c r="L58" s="19"/>
    </row>
    <row r="59" spans="1:31" ht="10" x14ac:dyDescent="0.2">
      <c r="B59" s="170"/>
      <c r="L59" s="19"/>
    </row>
    <row r="60" spans="1:31" ht="10" x14ac:dyDescent="0.2">
      <c r="B60" s="170"/>
      <c r="L60" s="19"/>
    </row>
    <row r="61" spans="1:31" s="2" customFormat="1" ht="12.5" x14ac:dyDescent="0.2">
      <c r="A61" s="27"/>
      <c r="B61" s="175"/>
      <c r="C61" s="176"/>
      <c r="D61" s="202" t="s">
        <v>47</v>
      </c>
      <c r="E61" s="203"/>
      <c r="F61" s="204" t="s">
        <v>48</v>
      </c>
      <c r="G61" s="202" t="s">
        <v>47</v>
      </c>
      <c r="H61" s="203"/>
      <c r="I61" s="203"/>
      <c r="J61" s="205" t="s">
        <v>48</v>
      </c>
      <c r="K61" s="30"/>
      <c r="L61" s="3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t="10" x14ac:dyDescent="0.2">
      <c r="B62" s="170"/>
      <c r="L62" s="19"/>
    </row>
    <row r="63" spans="1:31" ht="10" x14ac:dyDescent="0.2">
      <c r="B63" s="170"/>
      <c r="L63" s="19"/>
    </row>
    <row r="64" spans="1:31" ht="10" x14ac:dyDescent="0.2">
      <c r="B64" s="170"/>
      <c r="L64" s="19"/>
    </row>
    <row r="65" spans="1:31" s="2" customFormat="1" ht="13" x14ac:dyDescent="0.2">
      <c r="A65" s="27"/>
      <c r="B65" s="175"/>
      <c r="C65" s="176"/>
      <c r="D65" s="200" t="s">
        <v>49</v>
      </c>
      <c r="E65" s="206"/>
      <c r="F65" s="206"/>
      <c r="G65" s="200" t="s">
        <v>50</v>
      </c>
      <c r="H65" s="206"/>
      <c r="I65" s="206"/>
      <c r="J65" s="206"/>
      <c r="K65" s="40"/>
      <c r="L65" s="36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t="10" x14ac:dyDescent="0.2">
      <c r="B66" s="170"/>
      <c r="L66" s="19"/>
    </row>
    <row r="67" spans="1:31" ht="10" x14ac:dyDescent="0.2">
      <c r="B67" s="170"/>
      <c r="L67" s="19"/>
    </row>
    <row r="68" spans="1:31" ht="10" x14ac:dyDescent="0.2">
      <c r="B68" s="170"/>
      <c r="L68" s="19"/>
    </row>
    <row r="69" spans="1:31" ht="10" x14ac:dyDescent="0.2">
      <c r="B69" s="170"/>
      <c r="L69" s="19"/>
    </row>
    <row r="70" spans="1:31" ht="10" x14ac:dyDescent="0.2">
      <c r="B70" s="170"/>
      <c r="L70" s="19"/>
    </row>
    <row r="71" spans="1:31" ht="10" x14ac:dyDescent="0.2">
      <c r="B71" s="170"/>
      <c r="L71" s="19"/>
    </row>
    <row r="72" spans="1:31" ht="10" x14ac:dyDescent="0.2">
      <c r="B72" s="170"/>
      <c r="L72" s="19"/>
    </row>
    <row r="73" spans="1:31" ht="10" x14ac:dyDescent="0.2">
      <c r="B73" s="170"/>
      <c r="L73" s="19"/>
    </row>
    <row r="74" spans="1:31" ht="10" x14ac:dyDescent="0.2">
      <c r="B74" s="170"/>
      <c r="L74" s="19"/>
    </row>
    <row r="75" spans="1:31" ht="10" x14ac:dyDescent="0.2">
      <c r="B75" s="170"/>
      <c r="L75" s="19"/>
    </row>
    <row r="76" spans="1:31" s="2" customFormat="1" ht="12.5" x14ac:dyDescent="0.2">
      <c r="A76" s="27"/>
      <c r="B76" s="175"/>
      <c r="C76" s="176"/>
      <c r="D76" s="202" t="s">
        <v>47</v>
      </c>
      <c r="E76" s="203"/>
      <c r="F76" s="204" t="s">
        <v>48</v>
      </c>
      <c r="G76" s="202" t="s">
        <v>47</v>
      </c>
      <c r="H76" s="203"/>
      <c r="I76" s="203"/>
      <c r="J76" s="205" t="s">
        <v>48</v>
      </c>
      <c r="K76" s="30"/>
      <c r="L76" s="36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" customHeight="1" x14ac:dyDescent="0.2">
      <c r="A77" s="27"/>
      <c r="B77" s="207"/>
      <c r="C77" s="208"/>
      <c r="D77" s="208"/>
      <c r="E77" s="208"/>
      <c r="F77" s="208"/>
      <c r="G77" s="208"/>
      <c r="H77" s="208"/>
      <c r="I77" s="208"/>
      <c r="J77" s="208"/>
      <c r="K77" s="42"/>
      <c r="L77" s="36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 x14ac:dyDescent="0.2">
      <c r="A81" s="27"/>
      <c r="B81" s="209"/>
      <c r="C81" s="210"/>
      <c r="D81" s="210"/>
      <c r="E81" s="210"/>
      <c r="F81" s="210"/>
      <c r="G81" s="210"/>
      <c r="H81" s="210"/>
      <c r="I81" s="210"/>
      <c r="J81" s="210"/>
      <c r="K81" s="44"/>
      <c r="L81" s="36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 x14ac:dyDescent="0.2">
      <c r="A82" s="27"/>
      <c r="B82" s="175"/>
      <c r="C82" s="171" t="s">
        <v>89</v>
      </c>
      <c r="D82" s="176"/>
      <c r="E82" s="176"/>
      <c r="F82" s="176"/>
      <c r="G82" s="176"/>
      <c r="H82" s="176"/>
      <c r="I82" s="176"/>
      <c r="J82" s="176"/>
      <c r="K82" s="27"/>
      <c r="L82" s="36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 x14ac:dyDescent="0.2">
      <c r="A83" s="27"/>
      <c r="B83" s="175"/>
      <c r="C83" s="176"/>
      <c r="D83" s="176"/>
      <c r="E83" s="176"/>
      <c r="F83" s="176"/>
      <c r="G83" s="176"/>
      <c r="H83" s="176"/>
      <c r="I83" s="176"/>
      <c r="J83" s="176"/>
      <c r="K83" s="27"/>
      <c r="L83" s="36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 x14ac:dyDescent="0.2">
      <c r="A84" s="27"/>
      <c r="B84" s="175"/>
      <c r="C84" s="172" t="s">
        <v>14</v>
      </c>
      <c r="D84" s="176"/>
      <c r="E84" s="176"/>
      <c r="F84" s="176"/>
      <c r="G84" s="176"/>
      <c r="H84" s="176"/>
      <c r="I84" s="176"/>
      <c r="J84" s="176"/>
      <c r="K84" s="27"/>
      <c r="L84" s="3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 x14ac:dyDescent="0.2">
      <c r="A85" s="27"/>
      <c r="B85" s="175"/>
      <c r="C85" s="176"/>
      <c r="D85" s="176"/>
      <c r="E85" s="173" t="str">
        <f>E7</f>
        <v>Přeložky kanalizací</v>
      </c>
      <c r="F85" s="174"/>
      <c r="G85" s="174"/>
      <c r="H85" s="174"/>
      <c r="I85" s="176"/>
      <c r="J85" s="176"/>
      <c r="K85" s="27"/>
      <c r="L85" s="36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 x14ac:dyDescent="0.2">
      <c r="A86" s="27"/>
      <c r="B86" s="175"/>
      <c r="C86" s="172" t="s">
        <v>87</v>
      </c>
      <c r="D86" s="176"/>
      <c r="E86" s="176"/>
      <c r="F86" s="176"/>
      <c r="G86" s="176"/>
      <c r="H86" s="176"/>
      <c r="I86" s="176"/>
      <c r="J86" s="176"/>
      <c r="K86" s="27"/>
      <c r="L86" s="3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 x14ac:dyDescent="0.2">
      <c r="A87" s="27"/>
      <c r="B87" s="175"/>
      <c r="C87" s="176"/>
      <c r="D87" s="176"/>
      <c r="E87" s="177" t="str">
        <f>E9</f>
        <v>01 - Stoka A</v>
      </c>
      <c r="F87" s="178"/>
      <c r="G87" s="178"/>
      <c r="H87" s="178"/>
      <c r="I87" s="176"/>
      <c r="J87" s="176"/>
      <c r="K87" s="27"/>
      <c r="L87" s="36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 x14ac:dyDescent="0.2">
      <c r="A88" s="27"/>
      <c r="B88" s="175"/>
      <c r="C88" s="176"/>
      <c r="D88" s="176"/>
      <c r="E88" s="176"/>
      <c r="F88" s="176"/>
      <c r="G88" s="176"/>
      <c r="H88" s="176"/>
      <c r="I88" s="176"/>
      <c r="J88" s="176"/>
      <c r="K88" s="27"/>
      <c r="L88" s="36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 x14ac:dyDescent="0.2">
      <c r="A89" s="27"/>
      <c r="B89" s="175"/>
      <c r="C89" s="172" t="s">
        <v>18</v>
      </c>
      <c r="D89" s="176"/>
      <c r="E89" s="176"/>
      <c r="F89" s="179" t="str">
        <f>F12</f>
        <v>k.ú. Náchod</v>
      </c>
      <c r="G89" s="176"/>
      <c r="H89" s="176"/>
      <c r="I89" s="172" t="s">
        <v>20</v>
      </c>
      <c r="J89" s="180" t="str">
        <f>IF(J12="","",J12)</f>
        <v>25. 8. 2023</v>
      </c>
      <c r="K89" s="27"/>
      <c r="L89" s="36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 x14ac:dyDescent="0.2">
      <c r="A90" s="27"/>
      <c r="B90" s="175"/>
      <c r="C90" s="176"/>
      <c r="D90" s="176"/>
      <c r="E90" s="176"/>
      <c r="F90" s="176"/>
      <c r="G90" s="176"/>
      <c r="H90" s="176"/>
      <c r="I90" s="176"/>
      <c r="J90" s="176"/>
      <c r="K90" s="27"/>
      <c r="L90" s="3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15" customHeight="1" x14ac:dyDescent="0.2">
      <c r="A91" s="27"/>
      <c r="B91" s="175"/>
      <c r="C91" s="172" t="s">
        <v>22</v>
      </c>
      <c r="D91" s="176"/>
      <c r="E91" s="176"/>
      <c r="F91" s="179" t="str">
        <f>E15</f>
        <v xml:space="preserve"> </v>
      </c>
      <c r="G91" s="176"/>
      <c r="H91" s="176"/>
      <c r="I91" s="172" t="s">
        <v>27</v>
      </c>
      <c r="J91" s="211" t="str">
        <f>E21</f>
        <v>Lucie Brandová, DiS.</v>
      </c>
      <c r="K91" s="27"/>
      <c r="L91" s="36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15" customHeight="1" x14ac:dyDescent="0.2">
      <c r="A92" s="27"/>
      <c r="B92" s="175"/>
      <c r="C92" s="172" t="s">
        <v>26</v>
      </c>
      <c r="D92" s="176"/>
      <c r="E92" s="176"/>
      <c r="F92" s="179" t="str">
        <f>IF(E18="","",E18)</f>
        <v xml:space="preserve"> </v>
      </c>
      <c r="G92" s="176"/>
      <c r="H92" s="176"/>
      <c r="I92" s="172" t="s">
        <v>30</v>
      </c>
      <c r="J92" s="211" t="str">
        <f>E24</f>
        <v xml:space="preserve"> </v>
      </c>
      <c r="K92" s="27"/>
      <c r="L92" s="36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25" customHeight="1" x14ac:dyDescent="0.2">
      <c r="A93" s="27"/>
      <c r="B93" s="175"/>
      <c r="C93" s="176"/>
      <c r="D93" s="176"/>
      <c r="E93" s="176"/>
      <c r="F93" s="176"/>
      <c r="G93" s="176"/>
      <c r="H93" s="176"/>
      <c r="I93" s="176"/>
      <c r="J93" s="176"/>
      <c r="K93" s="27"/>
      <c r="L93" s="36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 x14ac:dyDescent="0.2">
      <c r="A94" s="27"/>
      <c r="B94" s="175"/>
      <c r="C94" s="212" t="s">
        <v>90</v>
      </c>
      <c r="D94" s="192"/>
      <c r="E94" s="192"/>
      <c r="F94" s="192"/>
      <c r="G94" s="192"/>
      <c r="H94" s="192"/>
      <c r="I94" s="192"/>
      <c r="J94" s="213" t="s">
        <v>91</v>
      </c>
      <c r="K94" s="89"/>
      <c r="L94" s="36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25" customHeight="1" x14ac:dyDescent="0.2">
      <c r="A95" s="27"/>
      <c r="B95" s="175"/>
      <c r="C95" s="176"/>
      <c r="D95" s="176"/>
      <c r="E95" s="176"/>
      <c r="F95" s="176"/>
      <c r="G95" s="176"/>
      <c r="H95" s="176"/>
      <c r="I95" s="176"/>
      <c r="J95" s="176"/>
      <c r="K95" s="27"/>
      <c r="L95" s="36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75" customHeight="1" x14ac:dyDescent="0.2">
      <c r="A96" s="27"/>
      <c r="B96" s="175"/>
      <c r="C96" s="214" t="s">
        <v>92</v>
      </c>
      <c r="D96" s="176"/>
      <c r="E96" s="176"/>
      <c r="F96" s="176"/>
      <c r="G96" s="176"/>
      <c r="H96" s="176"/>
      <c r="I96" s="176"/>
      <c r="J96" s="187">
        <f>J121</f>
        <v>0</v>
      </c>
      <c r="K96" s="27"/>
      <c r="L96" s="36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6" t="s">
        <v>93</v>
      </c>
    </row>
    <row r="97" spans="1:31" s="9" customFormat="1" ht="25" customHeight="1" x14ac:dyDescent="0.2">
      <c r="B97" s="215"/>
      <c r="C97" s="216"/>
      <c r="D97" s="217" t="s">
        <v>94</v>
      </c>
      <c r="E97" s="218"/>
      <c r="F97" s="218"/>
      <c r="G97" s="218"/>
      <c r="H97" s="218"/>
      <c r="I97" s="218"/>
      <c r="J97" s="219">
        <f>J122</f>
        <v>0</v>
      </c>
      <c r="L97" s="91"/>
    </row>
    <row r="98" spans="1:31" s="10" customFormat="1" ht="19.899999999999999" customHeight="1" x14ac:dyDescent="0.2">
      <c r="B98" s="220"/>
      <c r="C98" s="221"/>
      <c r="D98" s="222" t="s">
        <v>95</v>
      </c>
      <c r="E98" s="223"/>
      <c r="F98" s="223"/>
      <c r="G98" s="223"/>
      <c r="H98" s="223"/>
      <c r="I98" s="223"/>
      <c r="J98" s="224">
        <f>J123</f>
        <v>0</v>
      </c>
      <c r="L98" s="92"/>
    </row>
    <row r="99" spans="1:31" s="10" customFormat="1" ht="19.899999999999999" customHeight="1" x14ac:dyDescent="0.2">
      <c r="B99" s="220"/>
      <c r="C99" s="221"/>
      <c r="D99" s="222" t="s">
        <v>96</v>
      </c>
      <c r="E99" s="223"/>
      <c r="F99" s="223"/>
      <c r="G99" s="223"/>
      <c r="H99" s="223"/>
      <c r="I99" s="223"/>
      <c r="J99" s="224">
        <f>J217</f>
        <v>0</v>
      </c>
      <c r="L99" s="92"/>
    </row>
    <row r="100" spans="1:31" s="10" customFormat="1" ht="19.899999999999999" customHeight="1" x14ac:dyDescent="0.2">
      <c r="B100" s="220"/>
      <c r="C100" s="221"/>
      <c r="D100" s="222" t="s">
        <v>97</v>
      </c>
      <c r="E100" s="223"/>
      <c r="F100" s="223"/>
      <c r="G100" s="223"/>
      <c r="H100" s="223"/>
      <c r="I100" s="223"/>
      <c r="J100" s="224">
        <f>J222</f>
        <v>0</v>
      </c>
      <c r="L100" s="92"/>
    </row>
    <row r="101" spans="1:31" s="10" customFormat="1" ht="19.899999999999999" customHeight="1" x14ac:dyDescent="0.2">
      <c r="B101" s="220"/>
      <c r="C101" s="221"/>
      <c r="D101" s="222" t="s">
        <v>98</v>
      </c>
      <c r="E101" s="223"/>
      <c r="F101" s="223"/>
      <c r="G101" s="223"/>
      <c r="H101" s="223"/>
      <c r="I101" s="223"/>
      <c r="J101" s="224">
        <f>J323</f>
        <v>0</v>
      </c>
      <c r="L101" s="92"/>
    </row>
    <row r="102" spans="1:31" s="2" customFormat="1" ht="21.75" customHeight="1" x14ac:dyDescent="0.2">
      <c r="A102" s="27"/>
      <c r="B102" s="175"/>
      <c r="C102" s="176"/>
      <c r="D102" s="176"/>
      <c r="E102" s="176"/>
      <c r="F102" s="176"/>
      <c r="G102" s="176"/>
      <c r="H102" s="176"/>
      <c r="I102" s="176"/>
      <c r="J102" s="176"/>
      <c r="K102" s="27"/>
      <c r="L102" s="36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ht="7" customHeight="1" x14ac:dyDescent="0.2">
      <c r="A103" s="27"/>
      <c r="B103" s="207"/>
      <c r="C103" s="208"/>
      <c r="D103" s="208"/>
      <c r="E103" s="208"/>
      <c r="F103" s="208"/>
      <c r="G103" s="208"/>
      <c r="H103" s="208"/>
      <c r="I103" s="208"/>
      <c r="J103" s="208"/>
      <c r="K103" s="42"/>
      <c r="L103" s="36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7" spans="1:31" s="2" customFormat="1" ht="7" customHeight="1" x14ac:dyDescent="0.2">
      <c r="A107" s="27"/>
      <c r="B107" s="209"/>
      <c r="C107" s="210"/>
      <c r="D107" s="210"/>
      <c r="E107" s="210"/>
      <c r="F107" s="210"/>
      <c r="G107" s="210"/>
      <c r="H107" s="210"/>
      <c r="I107" s="210"/>
      <c r="J107" s="210"/>
      <c r="K107" s="44"/>
      <c r="L107" s="36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25" customHeight="1" x14ac:dyDescent="0.2">
      <c r="A108" s="27"/>
      <c r="B108" s="175"/>
      <c r="C108" s="171" t="s">
        <v>99</v>
      </c>
      <c r="D108" s="176"/>
      <c r="E108" s="176"/>
      <c r="F108" s="176"/>
      <c r="G108" s="176"/>
      <c r="H108" s="176"/>
      <c r="I108" s="176"/>
      <c r="J108" s="176"/>
      <c r="K108" s="27"/>
      <c r="L108" s="36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7" customHeight="1" x14ac:dyDescent="0.2">
      <c r="A109" s="27"/>
      <c r="B109" s="175"/>
      <c r="C109" s="176"/>
      <c r="D109" s="176"/>
      <c r="E109" s="176"/>
      <c r="F109" s="176"/>
      <c r="G109" s="176"/>
      <c r="H109" s="176"/>
      <c r="I109" s="176"/>
      <c r="J109" s="176"/>
      <c r="K109" s="27"/>
      <c r="L109" s="36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 x14ac:dyDescent="0.2">
      <c r="A110" s="27"/>
      <c r="B110" s="175"/>
      <c r="C110" s="172" t="s">
        <v>14</v>
      </c>
      <c r="D110" s="176"/>
      <c r="E110" s="176"/>
      <c r="F110" s="176"/>
      <c r="G110" s="176"/>
      <c r="H110" s="176"/>
      <c r="I110" s="176"/>
      <c r="J110" s="176"/>
      <c r="K110" s="27"/>
      <c r="L110" s="36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6.5" customHeight="1" x14ac:dyDescent="0.2">
      <c r="A111" s="27"/>
      <c r="B111" s="175"/>
      <c r="C111" s="176"/>
      <c r="D111" s="176"/>
      <c r="E111" s="173" t="str">
        <f>E7</f>
        <v>Přeložky kanalizací</v>
      </c>
      <c r="F111" s="174"/>
      <c r="G111" s="174"/>
      <c r="H111" s="174"/>
      <c r="I111" s="176"/>
      <c r="J111" s="176"/>
      <c r="K111" s="27"/>
      <c r="L111" s="36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customHeight="1" x14ac:dyDescent="0.2">
      <c r="A112" s="27"/>
      <c r="B112" s="175"/>
      <c r="C112" s="172" t="s">
        <v>87</v>
      </c>
      <c r="D112" s="176"/>
      <c r="E112" s="176"/>
      <c r="F112" s="176"/>
      <c r="G112" s="176"/>
      <c r="H112" s="176"/>
      <c r="I112" s="176"/>
      <c r="J112" s="176"/>
      <c r="K112" s="27"/>
      <c r="L112" s="36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6.5" customHeight="1" x14ac:dyDescent="0.2">
      <c r="A113" s="27"/>
      <c r="B113" s="175"/>
      <c r="C113" s="176"/>
      <c r="D113" s="176"/>
      <c r="E113" s="177" t="str">
        <f>E9</f>
        <v>01 - Stoka A</v>
      </c>
      <c r="F113" s="178"/>
      <c r="G113" s="178"/>
      <c r="H113" s="178"/>
      <c r="I113" s="176"/>
      <c r="J113" s="176"/>
      <c r="K113" s="27"/>
      <c r="L113" s="36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7" customHeight="1" x14ac:dyDescent="0.2">
      <c r="A114" s="27"/>
      <c r="B114" s="175"/>
      <c r="C114" s="176"/>
      <c r="D114" s="176"/>
      <c r="E114" s="176"/>
      <c r="F114" s="176"/>
      <c r="G114" s="176"/>
      <c r="H114" s="176"/>
      <c r="I114" s="176"/>
      <c r="J114" s="176"/>
      <c r="K114" s="27"/>
      <c r="L114" s="36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2" customHeight="1" x14ac:dyDescent="0.2">
      <c r="A115" s="27"/>
      <c r="B115" s="175"/>
      <c r="C115" s="172" t="s">
        <v>18</v>
      </c>
      <c r="D115" s="176"/>
      <c r="E115" s="176"/>
      <c r="F115" s="179" t="str">
        <f>F12</f>
        <v>k.ú. Náchod</v>
      </c>
      <c r="G115" s="176"/>
      <c r="H115" s="176"/>
      <c r="I115" s="172" t="s">
        <v>20</v>
      </c>
      <c r="J115" s="180" t="str">
        <f>IF(J12="","",J12)</f>
        <v>25. 8. 2023</v>
      </c>
      <c r="K115" s="27"/>
      <c r="L115" s="36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7" customHeight="1" x14ac:dyDescent="0.2">
      <c r="A116" s="27"/>
      <c r="B116" s="175"/>
      <c r="C116" s="176"/>
      <c r="D116" s="176"/>
      <c r="E116" s="176"/>
      <c r="F116" s="176"/>
      <c r="G116" s="176"/>
      <c r="H116" s="176"/>
      <c r="I116" s="176"/>
      <c r="J116" s="176"/>
      <c r="K116" s="27"/>
      <c r="L116" s="36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15.15" customHeight="1" x14ac:dyDescent="0.2">
      <c r="A117" s="27"/>
      <c r="B117" s="175"/>
      <c r="C117" s="172" t="s">
        <v>22</v>
      </c>
      <c r="D117" s="176"/>
      <c r="E117" s="176"/>
      <c r="F117" s="179" t="str">
        <f>E15</f>
        <v xml:space="preserve"> </v>
      </c>
      <c r="G117" s="176"/>
      <c r="H117" s="176"/>
      <c r="I117" s="172" t="s">
        <v>27</v>
      </c>
      <c r="J117" s="211" t="str">
        <f>E21</f>
        <v>Lucie Brandová, DiS.</v>
      </c>
      <c r="K117" s="27"/>
      <c r="L117" s="36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15.15" customHeight="1" x14ac:dyDescent="0.2">
      <c r="A118" s="27"/>
      <c r="B118" s="175"/>
      <c r="C118" s="172" t="s">
        <v>26</v>
      </c>
      <c r="D118" s="176"/>
      <c r="E118" s="176"/>
      <c r="F118" s="179" t="str">
        <f>IF(E18="","",E18)</f>
        <v xml:space="preserve"> </v>
      </c>
      <c r="G118" s="176"/>
      <c r="H118" s="176"/>
      <c r="I118" s="172" t="s">
        <v>30</v>
      </c>
      <c r="J118" s="211" t="str">
        <f>E24</f>
        <v xml:space="preserve"> </v>
      </c>
      <c r="K118" s="27"/>
      <c r="L118" s="36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10.25" customHeight="1" x14ac:dyDescent="0.2">
      <c r="A119" s="27"/>
      <c r="B119" s="175"/>
      <c r="C119" s="176"/>
      <c r="D119" s="176"/>
      <c r="E119" s="176"/>
      <c r="F119" s="176"/>
      <c r="G119" s="176"/>
      <c r="H119" s="176"/>
      <c r="I119" s="176"/>
      <c r="J119" s="176"/>
      <c r="K119" s="27"/>
      <c r="L119" s="36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11" customFormat="1" ht="29.25" customHeight="1" x14ac:dyDescent="0.2">
      <c r="A120" s="93"/>
      <c r="B120" s="225"/>
      <c r="C120" s="226" t="s">
        <v>100</v>
      </c>
      <c r="D120" s="227" t="s">
        <v>57</v>
      </c>
      <c r="E120" s="227" t="s">
        <v>53</v>
      </c>
      <c r="F120" s="227" t="s">
        <v>54</v>
      </c>
      <c r="G120" s="227" t="s">
        <v>101</v>
      </c>
      <c r="H120" s="227" t="s">
        <v>102</v>
      </c>
      <c r="I120" s="227" t="s">
        <v>103</v>
      </c>
      <c r="J120" s="228" t="s">
        <v>91</v>
      </c>
      <c r="K120" s="94" t="s">
        <v>104</v>
      </c>
      <c r="L120" s="95"/>
      <c r="M120" s="55" t="s">
        <v>1</v>
      </c>
      <c r="N120" s="56" t="s">
        <v>36</v>
      </c>
      <c r="O120" s="56" t="s">
        <v>105</v>
      </c>
      <c r="P120" s="56" t="s">
        <v>106</v>
      </c>
      <c r="Q120" s="56" t="s">
        <v>107</v>
      </c>
      <c r="R120" s="56" t="s">
        <v>108</v>
      </c>
      <c r="S120" s="56" t="s">
        <v>109</v>
      </c>
      <c r="T120" s="57" t="s">
        <v>110</v>
      </c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</row>
    <row r="121" spans="1:65" s="2" customFormat="1" ht="22.75" customHeight="1" x14ac:dyDescent="0.35">
      <c r="A121" s="27"/>
      <c r="B121" s="175"/>
      <c r="C121" s="229" t="s">
        <v>111</v>
      </c>
      <c r="D121" s="176"/>
      <c r="E121" s="176"/>
      <c r="F121" s="176"/>
      <c r="G121" s="176"/>
      <c r="H121" s="176"/>
      <c r="I121" s="176"/>
      <c r="J121" s="230">
        <f>BK121</f>
        <v>0</v>
      </c>
      <c r="K121" s="27"/>
      <c r="L121" s="28"/>
      <c r="M121" s="58"/>
      <c r="N121" s="49"/>
      <c r="O121" s="59"/>
      <c r="P121" s="96">
        <f>P122</f>
        <v>236.92980300000002</v>
      </c>
      <c r="Q121" s="59"/>
      <c r="R121" s="96">
        <f>R122</f>
        <v>10.474794399999997</v>
      </c>
      <c r="S121" s="59"/>
      <c r="T121" s="97">
        <f>T122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6" t="s">
        <v>71</v>
      </c>
      <c r="AU121" s="16" t="s">
        <v>93</v>
      </c>
      <c r="BK121" s="98">
        <f>BK122</f>
        <v>0</v>
      </c>
    </row>
    <row r="122" spans="1:65" s="12" customFormat="1" ht="25.9" customHeight="1" x14ac:dyDescent="0.35">
      <c r="B122" s="231"/>
      <c r="C122" s="232"/>
      <c r="D122" s="233" t="s">
        <v>71</v>
      </c>
      <c r="E122" s="234" t="s">
        <v>112</v>
      </c>
      <c r="F122" s="234" t="s">
        <v>113</v>
      </c>
      <c r="G122" s="232"/>
      <c r="H122" s="232"/>
      <c r="I122" s="262"/>
      <c r="J122" s="235">
        <f>BK122</f>
        <v>0</v>
      </c>
      <c r="L122" s="99"/>
      <c r="M122" s="101"/>
      <c r="N122" s="102"/>
      <c r="O122" s="102"/>
      <c r="P122" s="103">
        <f>P123+P217+P222+P323</f>
        <v>236.92980300000002</v>
      </c>
      <c r="Q122" s="102"/>
      <c r="R122" s="103">
        <f>R123+R217+R222+R323</f>
        <v>10.474794399999997</v>
      </c>
      <c r="S122" s="102"/>
      <c r="T122" s="104">
        <f>T123+T217+T222+T323</f>
        <v>0</v>
      </c>
      <c r="AR122" s="100" t="s">
        <v>80</v>
      </c>
      <c r="AT122" s="105" t="s">
        <v>71</v>
      </c>
      <c r="AU122" s="105" t="s">
        <v>72</v>
      </c>
      <c r="AY122" s="100" t="s">
        <v>114</v>
      </c>
      <c r="BK122" s="106">
        <f>BK123+BK217+BK222+BK323</f>
        <v>0</v>
      </c>
    </row>
    <row r="123" spans="1:65" s="12" customFormat="1" ht="22.75" customHeight="1" x14ac:dyDescent="0.25">
      <c r="B123" s="231"/>
      <c r="C123" s="232"/>
      <c r="D123" s="233" t="s">
        <v>71</v>
      </c>
      <c r="E123" s="236" t="s">
        <v>80</v>
      </c>
      <c r="F123" s="236" t="s">
        <v>115</v>
      </c>
      <c r="G123" s="232"/>
      <c r="H123" s="232"/>
      <c r="I123" s="262"/>
      <c r="J123" s="237">
        <f>BK123</f>
        <v>0</v>
      </c>
      <c r="L123" s="99"/>
      <c r="M123" s="101"/>
      <c r="N123" s="102"/>
      <c r="O123" s="102"/>
      <c r="P123" s="103">
        <f>SUM(P124:P216)</f>
        <v>131.12822800000001</v>
      </c>
      <c r="Q123" s="102"/>
      <c r="R123" s="103">
        <f>SUM(R124:R216)</f>
        <v>6.373440000000001E-2</v>
      </c>
      <c r="S123" s="102"/>
      <c r="T123" s="104">
        <f>SUM(T124:T216)</f>
        <v>0</v>
      </c>
      <c r="AR123" s="100" t="s">
        <v>80</v>
      </c>
      <c r="AT123" s="105" t="s">
        <v>71</v>
      </c>
      <c r="AU123" s="105" t="s">
        <v>80</v>
      </c>
      <c r="AY123" s="100" t="s">
        <v>114</v>
      </c>
      <c r="BK123" s="106">
        <f>SUM(BK124:BK216)</f>
        <v>0</v>
      </c>
    </row>
    <row r="124" spans="1:65" s="2" customFormat="1" ht="24.15" customHeight="1" x14ac:dyDescent="0.2">
      <c r="A124" s="27"/>
      <c r="B124" s="175"/>
      <c r="C124" s="238" t="s">
        <v>80</v>
      </c>
      <c r="D124" s="238" t="s">
        <v>116</v>
      </c>
      <c r="E124" s="239" t="s">
        <v>117</v>
      </c>
      <c r="F124" s="240" t="s">
        <v>118</v>
      </c>
      <c r="G124" s="241" t="s">
        <v>119</v>
      </c>
      <c r="H124" s="242">
        <v>24</v>
      </c>
      <c r="I124" s="267">
        <v>0</v>
      </c>
      <c r="J124" s="243">
        <f>ROUND(I124*H124,2)</f>
        <v>0</v>
      </c>
      <c r="K124" s="107"/>
      <c r="L124" s="28"/>
      <c r="M124" s="108" t="s">
        <v>1</v>
      </c>
      <c r="N124" s="109" t="s">
        <v>37</v>
      </c>
      <c r="O124" s="110">
        <v>0.2</v>
      </c>
      <c r="P124" s="110">
        <f>O124*H124</f>
        <v>4.8000000000000007</v>
      </c>
      <c r="Q124" s="110">
        <v>0</v>
      </c>
      <c r="R124" s="110">
        <f>Q124*H124</f>
        <v>0</v>
      </c>
      <c r="S124" s="110">
        <v>0</v>
      </c>
      <c r="T124" s="111">
        <f>S124*H124</f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R124" s="112" t="s">
        <v>120</v>
      </c>
      <c r="AT124" s="112" t="s">
        <v>116</v>
      </c>
      <c r="AU124" s="112" t="s">
        <v>82</v>
      </c>
      <c r="AY124" s="16" t="s">
        <v>114</v>
      </c>
      <c r="BE124" s="113">
        <f>IF(N124="základní",J124,0)</f>
        <v>0</v>
      </c>
      <c r="BF124" s="113">
        <f>IF(N124="snížená",J124,0)</f>
        <v>0</v>
      </c>
      <c r="BG124" s="113">
        <f>IF(N124="zákl. přenesená",J124,0)</f>
        <v>0</v>
      </c>
      <c r="BH124" s="113">
        <f>IF(N124="sníž. přenesená",J124,0)</f>
        <v>0</v>
      </c>
      <c r="BI124" s="113">
        <f>IF(N124="nulová",J124,0)</f>
        <v>0</v>
      </c>
      <c r="BJ124" s="16" t="s">
        <v>80</v>
      </c>
      <c r="BK124" s="113">
        <f>ROUND(I124*H124,2)</f>
        <v>0</v>
      </c>
      <c r="BL124" s="16" t="s">
        <v>120</v>
      </c>
      <c r="BM124" s="112" t="s">
        <v>121</v>
      </c>
    </row>
    <row r="125" spans="1:65" s="2" customFormat="1" ht="18" x14ac:dyDescent="0.2">
      <c r="A125" s="27"/>
      <c r="B125" s="175"/>
      <c r="C125" s="176"/>
      <c r="D125" s="244" t="s">
        <v>122</v>
      </c>
      <c r="E125" s="176"/>
      <c r="F125" s="245" t="s">
        <v>123</v>
      </c>
      <c r="G125" s="176"/>
      <c r="H125" s="176"/>
      <c r="I125" s="263"/>
      <c r="J125" s="176"/>
      <c r="K125" s="27"/>
      <c r="L125" s="28"/>
      <c r="M125" s="114"/>
      <c r="N125" s="115"/>
      <c r="O125" s="51"/>
      <c r="P125" s="51"/>
      <c r="Q125" s="51"/>
      <c r="R125" s="51"/>
      <c r="S125" s="51"/>
      <c r="T125" s="52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T125" s="16" t="s">
        <v>122</v>
      </c>
      <c r="AU125" s="16" t="s">
        <v>82</v>
      </c>
    </row>
    <row r="126" spans="1:65" s="13" customFormat="1" ht="10" x14ac:dyDescent="0.2">
      <c r="B126" s="246"/>
      <c r="C126" s="247"/>
      <c r="D126" s="244" t="s">
        <v>124</v>
      </c>
      <c r="E126" s="248" t="s">
        <v>1</v>
      </c>
      <c r="F126" s="249" t="s">
        <v>125</v>
      </c>
      <c r="G126" s="247"/>
      <c r="H126" s="250">
        <v>24</v>
      </c>
      <c r="I126" s="264"/>
      <c r="J126" s="247"/>
      <c r="L126" s="116"/>
      <c r="M126" s="118"/>
      <c r="N126" s="119"/>
      <c r="O126" s="119"/>
      <c r="P126" s="119"/>
      <c r="Q126" s="119"/>
      <c r="R126" s="119"/>
      <c r="S126" s="119"/>
      <c r="T126" s="120"/>
      <c r="AT126" s="117" t="s">
        <v>124</v>
      </c>
      <c r="AU126" s="117" t="s">
        <v>82</v>
      </c>
      <c r="AV126" s="13" t="s">
        <v>82</v>
      </c>
      <c r="AW126" s="13" t="s">
        <v>29</v>
      </c>
      <c r="AX126" s="13" t="s">
        <v>72</v>
      </c>
      <c r="AY126" s="117" t="s">
        <v>114</v>
      </c>
    </row>
    <row r="127" spans="1:65" s="14" customFormat="1" ht="10" x14ac:dyDescent="0.2">
      <c r="B127" s="251"/>
      <c r="C127" s="252"/>
      <c r="D127" s="244" t="s">
        <v>124</v>
      </c>
      <c r="E127" s="253" t="s">
        <v>1</v>
      </c>
      <c r="F127" s="254" t="s">
        <v>126</v>
      </c>
      <c r="G127" s="252"/>
      <c r="H127" s="255">
        <v>24</v>
      </c>
      <c r="I127" s="265"/>
      <c r="J127" s="252"/>
      <c r="L127" s="121"/>
      <c r="M127" s="123"/>
      <c r="N127" s="124"/>
      <c r="O127" s="124"/>
      <c r="P127" s="124"/>
      <c r="Q127" s="124"/>
      <c r="R127" s="124"/>
      <c r="S127" s="124"/>
      <c r="T127" s="125"/>
      <c r="AT127" s="122" t="s">
        <v>124</v>
      </c>
      <c r="AU127" s="122" t="s">
        <v>82</v>
      </c>
      <c r="AV127" s="14" t="s">
        <v>120</v>
      </c>
      <c r="AW127" s="14" t="s">
        <v>29</v>
      </c>
      <c r="AX127" s="14" t="s">
        <v>80</v>
      </c>
      <c r="AY127" s="122" t="s">
        <v>114</v>
      </c>
    </row>
    <row r="128" spans="1:65" s="2" customFormat="1" ht="49" customHeight="1" x14ac:dyDescent="0.2">
      <c r="A128" s="27"/>
      <c r="B128" s="175"/>
      <c r="C128" s="238" t="s">
        <v>82</v>
      </c>
      <c r="D128" s="238" t="s">
        <v>116</v>
      </c>
      <c r="E128" s="239" t="s">
        <v>127</v>
      </c>
      <c r="F128" s="240" t="s">
        <v>128</v>
      </c>
      <c r="G128" s="241" t="s">
        <v>129</v>
      </c>
      <c r="H128" s="242">
        <v>5.4</v>
      </c>
      <c r="I128" s="267">
        <v>0</v>
      </c>
      <c r="J128" s="243">
        <f>ROUND(I128*H128,2)</f>
        <v>0</v>
      </c>
      <c r="K128" s="107"/>
      <c r="L128" s="28"/>
      <c r="M128" s="108" t="s">
        <v>1</v>
      </c>
      <c r="N128" s="109" t="s">
        <v>37</v>
      </c>
      <c r="O128" s="110">
        <v>9.7000000000000003E-2</v>
      </c>
      <c r="P128" s="110">
        <f>O128*H128</f>
        <v>0.52380000000000004</v>
      </c>
      <c r="Q128" s="110">
        <v>0</v>
      </c>
      <c r="R128" s="110">
        <f>Q128*H128</f>
        <v>0</v>
      </c>
      <c r="S128" s="110">
        <v>0</v>
      </c>
      <c r="T128" s="111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12" t="s">
        <v>120</v>
      </c>
      <c r="AT128" s="112" t="s">
        <v>116</v>
      </c>
      <c r="AU128" s="112" t="s">
        <v>82</v>
      </c>
      <c r="AY128" s="16" t="s">
        <v>114</v>
      </c>
      <c r="BE128" s="113">
        <f>IF(N128="základní",J128,0)</f>
        <v>0</v>
      </c>
      <c r="BF128" s="113">
        <f>IF(N128="snížená",J128,0)</f>
        <v>0</v>
      </c>
      <c r="BG128" s="113">
        <f>IF(N128="zákl. přenesená",J128,0)</f>
        <v>0</v>
      </c>
      <c r="BH128" s="113">
        <f>IF(N128="sníž. přenesená",J128,0)</f>
        <v>0</v>
      </c>
      <c r="BI128" s="113">
        <f>IF(N128="nulová",J128,0)</f>
        <v>0</v>
      </c>
      <c r="BJ128" s="16" t="s">
        <v>80</v>
      </c>
      <c r="BK128" s="113">
        <f>ROUND(I128*H128,2)</f>
        <v>0</v>
      </c>
      <c r="BL128" s="16" t="s">
        <v>120</v>
      </c>
      <c r="BM128" s="112" t="s">
        <v>130</v>
      </c>
    </row>
    <row r="129" spans="1:65" s="13" customFormat="1" ht="10" x14ac:dyDescent="0.2">
      <c r="B129" s="246"/>
      <c r="C129" s="247"/>
      <c r="D129" s="244" t="s">
        <v>124</v>
      </c>
      <c r="E129" s="248" t="s">
        <v>1</v>
      </c>
      <c r="F129" s="249" t="s">
        <v>131</v>
      </c>
      <c r="G129" s="247"/>
      <c r="H129" s="250">
        <v>4.32</v>
      </c>
      <c r="I129" s="264"/>
      <c r="J129" s="247"/>
      <c r="L129" s="116"/>
      <c r="M129" s="118"/>
      <c r="N129" s="119"/>
      <c r="O129" s="119"/>
      <c r="P129" s="119"/>
      <c r="Q129" s="119"/>
      <c r="R129" s="119"/>
      <c r="S129" s="119"/>
      <c r="T129" s="120"/>
      <c r="AT129" s="117" t="s">
        <v>124</v>
      </c>
      <c r="AU129" s="117" t="s">
        <v>82</v>
      </c>
      <c r="AV129" s="13" t="s">
        <v>82</v>
      </c>
      <c r="AW129" s="13" t="s">
        <v>29</v>
      </c>
      <c r="AX129" s="13" t="s">
        <v>72</v>
      </c>
      <c r="AY129" s="117" t="s">
        <v>114</v>
      </c>
    </row>
    <row r="130" spans="1:65" s="13" customFormat="1" ht="10" x14ac:dyDescent="0.2">
      <c r="B130" s="246"/>
      <c r="C130" s="247"/>
      <c r="D130" s="244" t="s">
        <v>124</v>
      </c>
      <c r="E130" s="248" t="s">
        <v>1</v>
      </c>
      <c r="F130" s="249" t="s">
        <v>132</v>
      </c>
      <c r="G130" s="247"/>
      <c r="H130" s="250">
        <v>1.08</v>
      </c>
      <c r="I130" s="264"/>
      <c r="J130" s="247"/>
      <c r="L130" s="116"/>
      <c r="M130" s="118"/>
      <c r="N130" s="119"/>
      <c r="O130" s="119"/>
      <c r="P130" s="119"/>
      <c r="Q130" s="119"/>
      <c r="R130" s="119"/>
      <c r="S130" s="119"/>
      <c r="T130" s="120"/>
      <c r="AT130" s="117" t="s">
        <v>124</v>
      </c>
      <c r="AU130" s="117" t="s">
        <v>82</v>
      </c>
      <c r="AV130" s="13" t="s">
        <v>82</v>
      </c>
      <c r="AW130" s="13" t="s">
        <v>29</v>
      </c>
      <c r="AX130" s="13" t="s">
        <v>72</v>
      </c>
      <c r="AY130" s="117" t="s">
        <v>114</v>
      </c>
    </row>
    <row r="131" spans="1:65" s="14" customFormat="1" ht="10" x14ac:dyDescent="0.2">
      <c r="B131" s="251"/>
      <c r="C131" s="252"/>
      <c r="D131" s="244" t="s">
        <v>124</v>
      </c>
      <c r="E131" s="253" t="s">
        <v>1</v>
      </c>
      <c r="F131" s="254" t="s">
        <v>126</v>
      </c>
      <c r="G131" s="252"/>
      <c r="H131" s="255">
        <v>5.4</v>
      </c>
      <c r="I131" s="265"/>
      <c r="J131" s="252"/>
      <c r="L131" s="121"/>
      <c r="M131" s="123"/>
      <c r="N131" s="124"/>
      <c r="O131" s="124"/>
      <c r="P131" s="124"/>
      <c r="Q131" s="124"/>
      <c r="R131" s="124"/>
      <c r="S131" s="124"/>
      <c r="T131" s="125"/>
      <c r="AT131" s="122" t="s">
        <v>124</v>
      </c>
      <c r="AU131" s="122" t="s">
        <v>82</v>
      </c>
      <c r="AV131" s="14" t="s">
        <v>120</v>
      </c>
      <c r="AW131" s="14" t="s">
        <v>29</v>
      </c>
      <c r="AX131" s="14" t="s">
        <v>80</v>
      </c>
      <c r="AY131" s="122" t="s">
        <v>114</v>
      </c>
    </row>
    <row r="132" spans="1:65" s="2" customFormat="1" ht="24.15" customHeight="1" x14ac:dyDescent="0.2">
      <c r="A132" s="27"/>
      <c r="B132" s="175"/>
      <c r="C132" s="238" t="s">
        <v>133</v>
      </c>
      <c r="D132" s="238" t="s">
        <v>116</v>
      </c>
      <c r="E132" s="239" t="s">
        <v>134</v>
      </c>
      <c r="F132" s="240" t="s">
        <v>135</v>
      </c>
      <c r="G132" s="241" t="s">
        <v>136</v>
      </c>
      <c r="H132" s="242">
        <v>2</v>
      </c>
      <c r="I132" s="267">
        <v>0</v>
      </c>
      <c r="J132" s="243">
        <f>ROUND(I132*H132,2)</f>
        <v>0</v>
      </c>
      <c r="K132" s="107"/>
      <c r="L132" s="28"/>
      <c r="M132" s="108" t="s">
        <v>1</v>
      </c>
      <c r="N132" s="109" t="s">
        <v>37</v>
      </c>
      <c r="O132" s="110">
        <v>0.871</v>
      </c>
      <c r="P132" s="110">
        <f>O132*H132</f>
        <v>1.742</v>
      </c>
      <c r="Q132" s="110">
        <v>0</v>
      </c>
      <c r="R132" s="110">
        <f>Q132*H132</f>
        <v>0</v>
      </c>
      <c r="S132" s="110">
        <v>0</v>
      </c>
      <c r="T132" s="111">
        <f>S132*H132</f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12" t="s">
        <v>120</v>
      </c>
      <c r="AT132" s="112" t="s">
        <v>116</v>
      </c>
      <c r="AU132" s="112" t="s">
        <v>82</v>
      </c>
      <c r="AY132" s="16" t="s">
        <v>114</v>
      </c>
      <c r="BE132" s="113">
        <f>IF(N132="základní",J132,0)</f>
        <v>0</v>
      </c>
      <c r="BF132" s="113">
        <f>IF(N132="snížená",J132,0)</f>
        <v>0</v>
      </c>
      <c r="BG132" s="113">
        <f>IF(N132="zákl. přenesená",J132,0)</f>
        <v>0</v>
      </c>
      <c r="BH132" s="113">
        <f>IF(N132="sníž. přenesená",J132,0)</f>
        <v>0</v>
      </c>
      <c r="BI132" s="113">
        <f>IF(N132="nulová",J132,0)</f>
        <v>0</v>
      </c>
      <c r="BJ132" s="16" t="s">
        <v>80</v>
      </c>
      <c r="BK132" s="113">
        <f>ROUND(I132*H132,2)</f>
        <v>0</v>
      </c>
      <c r="BL132" s="16" t="s">
        <v>120</v>
      </c>
      <c r="BM132" s="112" t="s">
        <v>137</v>
      </c>
    </row>
    <row r="133" spans="1:65" s="2" customFormat="1" ht="27" x14ac:dyDescent="0.2">
      <c r="A133" s="27"/>
      <c r="B133" s="175"/>
      <c r="C133" s="176"/>
      <c r="D133" s="244" t="s">
        <v>122</v>
      </c>
      <c r="E133" s="176"/>
      <c r="F133" s="245" t="s">
        <v>138</v>
      </c>
      <c r="G133" s="176"/>
      <c r="H133" s="176"/>
      <c r="I133" s="263"/>
      <c r="J133" s="176"/>
      <c r="K133" s="27"/>
      <c r="L133" s="28"/>
      <c r="M133" s="114"/>
      <c r="N133" s="115"/>
      <c r="O133" s="51"/>
      <c r="P133" s="51"/>
      <c r="Q133" s="51"/>
      <c r="R133" s="51"/>
      <c r="S133" s="51"/>
      <c r="T133" s="52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T133" s="16" t="s">
        <v>122</v>
      </c>
      <c r="AU133" s="16" t="s">
        <v>82</v>
      </c>
    </row>
    <row r="134" spans="1:65" s="13" customFormat="1" ht="10" x14ac:dyDescent="0.2">
      <c r="B134" s="246"/>
      <c r="C134" s="247"/>
      <c r="D134" s="244" t="s">
        <v>124</v>
      </c>
      <c r="E134" s="248" t="s">
        <v>1</v>
      </c>
      <c r="F134" s="249" t="s">
        <v>139</v>
      </c>
      <c r="G134" s="247"/>
      <c r="H134" s="250">
        <v>2</v>
      </c>
      <c r="I134" s="264"/>
      <c r="J134" s="247"/>
      <c r="L134" s="116"/>
      <c r="M134" s="118"/>
      <c r="N134" s="119"/>
      <c r="O134" s="119"/>
      <c r="P134" s="119"/>
      <c r="Q134" s="119"/>
      <c r="R134" s="119"/>
      <c r="S134" s="119"/>
      <c r="T134" s="120"/>
      <c r="AT134" s="117" t="s">
        <v>124</v>
      </c>
      <c r="AU134" s="117" t="s">
        <v>82</v>
      </c>
      <c r="AV134" s="13" t="s">
        <v>82</v>
      </c>
      <c r="AW134" s="13" t="s">
        <v>29</v>
      </c>
      <c r="AX134" s="13" t="s">
        <v>72</v>
      </c>
      <c r="AY134" s="117" t="s">
        <v>114</v>
      </c>
    </row>
    <row r="135" spans="1:65" s="14" customFormat="1" ht="10" x14ac:dyDescent="0.2">
      <c r="B135" s="251"/>
      <c r="C135" s="252"/>
      <c r="D135" s="244" t="s">
        <v>124</v>
      </c>
      <c r="E135" s="253" t="s">
        <v>1</v>
      </c>
      <c r="F135" s="254" t="s">
        <v>126</v>
      </c>
      <c r="G135" s="252"/>
      <c r="H135" s="255">
        <v>2</v>
      </c>
      <c r="I135" s="265"/>
      <c r="J135" s="252"/>
      <c r="L135" s="121"/>
      <c r="M135" s="123"/>
      <c r="N135" s="124"/>
      <c r="O135" s="124"/>
      <c r="P135" s="124"/>
      <c r="Q135" s="124"/>
      <c r="R135" s="124"/>
      <c r="S135" s="124"/>
      <c r="T135" s="125"/>
      <c r="AT135" s="122" t="s">
        <v>124</v>
      </c>
      <c r="AU135" s="122" t="s">
        <v>82</v>
      </c>
      <c r="AV135" s="14" t="s">
        <v>120</v>
      </c>
      <c r="AW135" s="14" t="s">
        <v>29</v>
      </c>
      <c r="AX135" s="14" t="s">
        <v>80</v>
      </c>
      <c r="AY135" s="122" t="s">
        <v>114</v>
      </c>
    </row>
    <row r="136" spans="1:65" s="2" customFormat="1" ht="33" customHeight="1" x14ac:dyDescent="0.2">
      <c r="A136" s="27"/>
      <c r="B136" s="175"/>
      <c r="C136" s="238" t="s">
        <v>120</v>
      </c>
      <c r="D136" s="238" t="s">
        <v>116</v>
      </c>
      <c r="E136" s="239" t="s">
        <v>140</v>
      </c>
      <c r="F136" s="240" t="s">
        <v>141</v>
      </c>
      <c r="G136" s="241" t="s">
        <v>129</v>
      </c>
      <c r="H136" s="242">
        <v>45.215000000000003</v>
      </c>
      <c r="I136" s="267">
        <v>0</v>
      </c>
      <c r="J136" s="243">
        <f>ROUND(I136*H136,2)</f>
        <v>0</v>
      </c>
      <c r="K136" s="107"/>
      <c r="L136" s="28"/>
      <c r="M136" s="108" t="s">
        <v>1</v>
      </c>
      <c r="N136" s="109" t="s">
        <v>37</v>
      </c>
      <c r="O136" s="110">
        <v>0.53800000000000003</v>
      </c>
      <c r="P136" s="110">
        <f>O136*H136</f>
        <v>24.325670000000002</v>
      </c>
      <c r="Q136" s="110">
        <v>0</v>
      </c>
      <c r="R136" s="110">
        <f>Q136*H136</f>
        <v>0</v>
      </c>
      <c r="S136" s="110">
        <v>0</v>
      </c>
      <c r="T136" s="111">
        <f>S136*H136</f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12" t="s">
        <v>120</v>
      </c>
      <c r="AT136" s="112" t="s">
        <v>116</v>
      </c>
      <c r="AU136" s="112" t="s">
        <v>82</v>
      </c>
      <c r="AY136" s="16" t="s">
        <v>114</v>
      </c>
      <c r="BE136" s="113">
        <f>IF(N136="základní",J136,0)</f>
        <v>0</v>
      </c>
      <c r="BF136" s="113">
        <f>IF(N136="snížená",J136,0)</f>
        <v>0</v>
      </c>
      <c r="BG136" s="113">
        <f>IF(N136="zákl. přenesená",J136,0)</f>
        <v>0</v>
      </c>
      <c r="BH136" s="113">
        <f>IF(N136="sníž. přenesená",J136,0)</f>
        <v>0</v>
      </c>
      <c r="BI136" s="113">
        <f>IF(N136="nulová",J136,0)</f>
        <v>0</v>
      </c>
      <c r="BJ136" s="16" t="s">
        <v>80</v>
      </c>
      <c r="BK136" s="113">
        <f>ROUND(I136*H136,2)</f>
        <v>0</v>
      </c>
      <c r="BL136" s="16" t="s">
        <v>120</v>
      </c>
      <c r="BM136" s="112" t="s">
        <v>142</v>
      </c>
    </row>
    <row r="137" spans="1:65" s="13" customFormat="1" ht="10" x14ac:dyDescent="0.2">
      <c r="B137" s="246"/>
      <c r="C137" s="247"/>
      <c r="D137" s="244" t="s">
        <v>124</v>
      </c>
      <c r="E137" s="248" t="s">
        <v>1</v>
      </c>
      <c r="F137" s="249" t="s">
        <v>143</v>
      </c>
      <c r="G137" s="247"/>
      <c r="H137" s="250">
        <v>76.031999999999996</v>
      </c>
      <c r="I137" s="264"/>
      <c r="J137" s="247"/>
      <c r="L137" s="116"/>
      <c r="M137" s="118"/>
      <c r="N137" s="119"/>
      <c r="O137" s="119"/>
      <c r="P137" s="119"/>
      <c r="Q137" s="119"/>
      <c r="R137" s="119"/>
      <c r="S137" s="119"/>
      <c r="T137" s="120"/>
      <c r="AT137" s="117" t="s">
        <v>124</v>
      </c>
      <c r="AU137" s="117" t="s">
        <v>82</v>
      </c>
      <c r="AV137" s="13" t="s">
        <v>82</v>
      </c>
      <c r="AW137" s="13" t="s">
        <v>29</v>
      </c>
      <c r="AX137" s="13" t="s">
        <v>72</v>
      </c>
      <c r="AY137" s="117" t="s">
        <v>114</v>
      </c>
    </row>
    <row r="138" spans="1:65" s="13" customFormat="1" ht="10" x14ac:dyDescent="0.2">
      <c r="B138" s="246"/>
      <c r="C138" s="247"/>
      <c r="D138" s="244" t="s">
        <v>124</v>
      </c>
      <c r="E138" s="248" t="s">
        <v>1</v>
      </c>
      <c r="F138" s="249" t="s">
        <v>144</v>
      </c>
      <c r="G138" s="247"/>
      <c r="H138" s="250">
        <v>14.4</v>
      </c>
      <c r="I138" s="264"/>
      <c r="J138" s="247"/>
      <c r="L138" s="116"/>
      <c r="M138" s="118"/>
      <c r="N138" s="119"/>
      <c r="O138" s="119"/>
      <c r="P138" s="119"/>
      <c r="Q138" s="119"/>
      <c r="R138" s="119"/>
      <c r="S138" s="119"/>
      <c r="T138" s="120"/>
      <c r="AT138" s="117" t="s">
        <v>124</v>
      </c>
      <c r="AU138" s="117" t="s">
        <v>82</v>
      </c>
      <c r="AV138" s="13" t="s">
        <v>82</v>
      </c>
      <c r="AW138" s="13" t="s">
        <v>29</v>
      </c>
      <c r="AX138" s="13" t="s">
        <v>72</v>
      </c>
      <c r="AY138" s="117" t="s">
        <v>114</v>
      </c>
    </row>
    <row r="139" spans="1:65" s="14" customFormat="1" ht="10" x14ac:dyDescent="0.2">
      <c r="B139" s="251"/>
      <c r="C139" s="252"/>
      <c r="D139" s="244" t="s">
        <v>124</v>
      </c>
      <c r="E139" s="253" t="s">
        <v>1</v>
      </c>
      <c r="F139" s="254" t="s">
        <v>126</v>
      </c>
      <c r="G139" s="252"/>
      <c r="H139" s="255">
        <v>90.432000000000002</v>
      </c>
      <c r="I139" s="265"/>
      <c r="J139" s="252"/>
      <c r="L139" s="121"/>
      <c r="M139" s="123"/>
      <c r="N139" s="124"/>
      <c r="O139" s="124"/>
      <c r="P139" s="124"/>
      <c r="Q139" s="124"/>
      <c r="R139" s="124"/>
      <c r="S139" s="124"/>
      <c r="T139" s="125"/>
      <c r="AT139" s="122" t="s">
        <v>124</v>
      </c>
      <c r="AU139" s="122" t="s">
        <v>82</v>
      </c>
      <c r="AV139" s="14" t="s">
        <v>120</v>
      </c>
      <c r="AW139" s="14" t="s">
        <v>29</v>
      </c>
      <c r="AX139" s="14" t="s">
        <v>72</v>
      </c>
      <c r="AY139" s="122" t="s">
        <v>114</v>
      </c>
    </row>
    <row r="140" spans="1:65" s="13" customFormat="1" ht="10" x14ac:dyDescent="0.2">
      <c r="B140" s="246"/>
      <c r="C140" s="247"/>
      <c r="D140" s="244" t="s">
        <v>124</v>
      </c>
      <c r="E140" s="248" t="s">
        <v>1</v>
      </c>
      <c r="F140" s="249" t="s">
        <v>145</v>
      </c>
      <c r="G140" s="247"/>
      <c r="H140" s="250">
        <v>45.215000000000003</v>
      </c>
      <c r="I140" s="264"/>
      <c r="J140" s="247"/>
      <c r="L140" s="116"/>
      <c r="M140" s="118"/>
      <c r="N140" s="119"/>
      <c r="O140" s="119"/>
      <c r="P140" s="119"/>
      <c r="Q140" s="119"/>
      <c r="R140" s="119"/>
      <c r="S140" s="119"/>
      <c r="T140" s="120"/>
      <c r="AT140" s="117" t="s">
        <v>124</v>
      </c>
      <c r="AU140" s="117" t="s">
        <v>82</v>
      </c>
      <c r="AV140" s="13" t="s">
        <v>82</v>
      </c>
      <c r="AW140" s="13" t="s">
        <v>29</v>
      </c>
      <c r="AX140" s="13" t="s">
        <v>72</v>
      </c>
      <c r="AY140" s="117" t="s">
        <v>114</v>
      </c>
    </row>
    <row r="141" spans="1:65" s="14" customFormat="1" ht="10" x14ac:dyDescent="0.2">
      <c r="B141" s="251"/>
      <c r="C141" s="252"/>
      <c r="D141" s="244" t="s">
        <v>124</v>
      </c>
      <c r="E141" s="253" t="s">
        <v>1</v>
      </c>
      <c r="F141" s="254" t="s">
        <v>126</v>
      </c>
      <c r="G141" s="252"/>
      <c r="H141" s="255">
        <v>45.215000000000003</v>
      </c>
      <c r="I141" s="265"/>
      <c r="J141" s="252"/>
      <c r="L141" s="121"/>
      <c r="M141" s="123"/>
      <c r="N141" s="124"/>
      <c r="O141" s="124"/>
      <c r="P141" s="124"/>
      <c r="Q141" s="124"/>
      <c r="R141" s="124"/>
      <c r="S141" s="124"/>
      <c r="T141" s="125"/>
      <c r="AT141" s="122" t="s">
        <v>124</v>
      </c>
      <c r="AU141" s="122" t="s">
        <v>82</v>
      </c>
      <c r="AV141" s="14" t="s">
        <v>120</v>
      </c>
      <c r="AW141" s="14" t="s">
        <v>29</v>
      </c>
      <c r="AX141" s="14" t="s">
        <v>80</v>
      </c>
      <c r="AY141" s="122" t="s">
        <v>114</v>
      </c>
    </row>
    <row r="142" spans="1:65" s="2" customFormat="1" ht="44.25" customHeight="1" x14ac:dyDescent="0.2">
      <c r="A142" s="27"/>
      <c r="B142" s="175"/>
      <c r="C142" s="238" t="s">
        <v>146</v>
      </c>
      <c r="D142" s="238" t="s">
        <v>116</v>
      </c>
      <c r="E142" s="239" t="s">
        <v>147</v>
      </c>
      <c r="F142" s="240" t="s">
        <v>148</v>
      </c>
      <c r="G142" s="241" t="s">
        <v>129</v>
      </c>
      <c r="H142" s="242">
        <v>45.215000000000003</v>
      </c>
      <c r="I142" s="267">
        <v>0</v>
      </c>
      <c r="J142" s="243">
        <f>ROUND(I142*H142,2)</f>
        <v>0</v>
      </c>
      <c r="K142" s="107"/>
      <c r="L142" s="28"/>
      <c r="M142" s="108" t="s">
        <v>1</v>
      </c>
      <c r="N142" s="109" t="s">
        <v>37</v>
      </c>
      <c r="O142" s="110">
        <v>0.71599999999999997</v>
      </c>
      <c r="P142" s="110">
        <f>O142*H142</f>
        <v>32.373940000000005</v>
      </c>
      <c r="Q142" s="110">
        <v>0</v>
      </c>
      <c r="R142" s="110">
        <f>Q142*H142</f>
        <v>0</v>
      </c>
      <c r="S142" s="110">
        <v>0</v>
      </c>
      <c r="T142" s="111">
        <f>S142*H142</f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12" t="s">
        <v>120</v>
      </c>
      <c r="AT142" s="112" t="s">
        <v>116</v>
      </c>
      <c r="AU142" s="112" t="s">
        <v>82</v>
      </c>
      <c r="AY142" s="16" t="s">
        <v>114</v>
      </c>
      <c r="BE142" s="113">
        <f>IF(N142="základní",J142,0)</f>
        <v>0</v>
      </c>
      <c r="BF142" s="113">
        <f>IF(N142="snížená",J142,0)</f>
        <v>0</v>
      </c>
      <c r="BG142" s="113">
        <f>IF(N142="zákl. přenesená",J142,0)</f>
        <v>0</v>
      </c>
      <c r="BH142" s="113">
        <f>IF(N142="sníž. přenesená",J142,0)</f>
        <v>0</v>
      </c>
      <c r="BI142" s="113">
        <f>IF(N142="nulová",J142,0)</f>
        <v>0</v>
      </c>
      <c r="BJ142" s="16" t="s">
        <v>80</v>
      </c>
      <c r="BK142" s="113">
        <f>ROUND(I142*H142,2)</f>
        <v>0</v>
      </c>
      <c r="BL142" s="16" t="s">
        <v>120</v>
      </c>
      <c r="BM142" s="112" t="s">
        <v>149</v>
      </c>
    </row>
    <row r="143" spans="1:65" s="13" customFormat="1" ht="10" x14ac:dyDescent="0.2">
      <c r="B143" s="246"/>
      <c r="C143" s="247"/>
      <c r="D143" s="244" t="s">
        <v>124</v>
      </c>
      <c r="E143" s="248" t="s">
        <v>1</v>
      </c>
      <c r="F143" s="249" t="s">
        <v>143</v>
      </c>
      <c r="G143" s="247"/>
      <c r="H143" s="250">
        <v>76.031999999999996</v>
      </c>
      <c r="I143" s="264"/>
      <c r="J143" s="247"/>
      <c r="L143" s="116"/>
      <c r="M143" s="118"/>
      <c r="N143" s="119"/>
      <c r="O143" s="119"/>
      <c r="P143" s="119"/>
      <c r="Q143" s="119"/>
      <c r="R143" s="119"/>
      <c r="S143" s="119"/>
      <c r="T143" s="120"/>
      <c r="AT143" s="117" t="s">
        <v>124</v>
      </c>
      <c r="AU143" s="117" t="s">
        <v>82</v>
      </c>
      <c r="AV143" s="13" t="s">
        <v>82</v>
      </c>
      <c r="AW143" s="13" t="s">
        <v>29</v>
      </c>
      <c r="AX143" s="13" t="s">
        <v>72</v>
      </c>
      <c r="AY143" s="117" t="s">
        <v>114</v>
      </c>
    </row>
    <row r="144" spans="1:65" s="13" customFormat="1" ht="10" x14ac:dyDescent="0.2">
      <c r="B144" s="246"/>
      <c r="C144" s="247"/>
      <c r="D144" s="244" t="s">
        <v>124</v>
      </c>
      <c r="E144" s="248" t="s">
        <v>1</v>
      </c>
      <c r="F144" s="249" t="s">
        <v>144</v>
      </c>
      <c r="G144" s="247"/>
      <c r="H144" s="250">
        <v>14.4</v>
      </c>
      <c r="I144" s="264"/>
      <c r="J144" s="247"/>
      <c r="L144" s="116"/>
      <c r="M144" s="118"/>
      <c r="N144" s="119"/>
      <c r="O144" s="119"/>
      <c r="P144" s="119"/>
      <c r="Q144" s="119"/>
      <c r="R144" s="119"/>
      <c r="S144" s="119"/>
      <c r="T144" s="120"/>
      <c r="AT144" s="117" t="s">
        <v>124</v>
      </c>
      <c r="AU144" s="117" t="s">
        <v>82</v>
      </c>
      <c r="AV144" s="13" t="s">
        <v>82</v>
      </c>
      <c r="AW144" s="13" t="s">
        <v>29</v>
      </c>
      <c r="AX144" s="13" t="s">
        <v>72</v>
      </c>
      <c r="AY144" s="117" t="s">
        <v>114</v>
      </c>
    </row>
    <row r="145" spans="1:65" s="14" customFormat="1" ht="10" x14ac:dyDescent="0.2">
      <c r="B145" s="251"/>
      <c r="C145" s="252"/>
      <c r="D145" s="244" t="s">
        <v>124</v>
      </c>
      <c r="E145" s="253" t="s">
        <v>1</v>
      </c>
      <c r="F145" s="254" t="s">
        <v>126</v>
      </c>
      <c r="G145" s="252"/>
      <c r="H145" s="255">
        <v>90.432000000000002</v>
      </c>
      <c r="I145" s="265"/>
      <c r="J145" s="252"/>
      <c r="L145" s="121"/>
      <c r="M145" s="123"/>
      <c r="N145" s="124"/>
      <c r="O145" s="124"/>
      <c r="P145" s="124"/>
      <c r="Q145" s="124"/>
      <c r="R145" s="124"/>
      <c r="S145" s="124"/>
      <c r="T145" s="125"/>
      <c r="AT145" s="122" t="s">
        <v>124</v>
      </c>
      <c r="AU145" s="122" t="s">
        <v>82</v>
      </c>
      <c r="AV145" s="14" t="s">
        <v>120</v>
      </c>
      <c r="AW145" s="14" t="s">
        <v>29</v>
      </c>
      <c r="AX145" s="14" t="s">
        <v>72</v>
      </c>
      <c r="AY145" s="122" t="s">
        <v>114</v>
      </c>
    </row>
    <row r="146" spans="1:65" s="13" customFormat="1" ht="10" x14ac:dyDescent="0.2">
      <c r="B146" s="246"/>
      <c r="C146" s="247"/>
      <c r="D146" s="244" t="s">
        <v>124</v>
      </c>
      <c r="E146" s="248" t="s">
        <v>1</v>
      </c>
      <c r="F146" s="249" t="s">
        <v>150</v>
      </c>
      <c r="G146" s="247"/>
      <c r="H146" s="250">
        <v>45.215000000000003</v>
      </c>
      <c r="I146" s="264"/>
      <c r="J146" s="247"/>
      <c r="L146" s="116"/>
      <c r="M146" s="118"/>
      <c r="N146" s="119"/>
      <c r="O146" s="119"/>
      <c r="P146" s="119"/>
      <c r="Q146" s="119"/>
      <c r="R146" s="119"/>
      <c r="S146" s="119"/>
      <c r="T146" s="120"/>
      <c r="AT146" s="117" t="s">
        <v>124</v>
      </c>
      <c r="AU146" s="117" t="s">
        <v>82</v>
      </c>
      <c r="AV146" s="13" t="s">
        <v>82</v>
      </c>
      <c r="AW146" s="13" t="s">
        <v>29</v>
      </c>
      <c r="AX146" s="13" t="s">
        <v>72</v>
      </c>
      <c r="AY146" s="117" t="s">
        <v>114</v>
      </c>
    </row>
    <row r="147" spans="1:65" s="14" customFormat="1" ht="10" x14ac:dyDescent="0.2">
      <c r="B147" s="251"/>
      <c r="C147" s="252"/>
      <c r="D147" s="244" t="s">
        <v>124</v>
      </c>
      <c r="E147" s="253" t="s">
        <v>1</v>
      </c>
      <c r="F147" s="254" t="s">
        <v>126</v>
      </c>
      <c r="G147" s="252"/>
      <c r="H147" s="255">
        <v>45.215000000000003</v>
      </c>
      <c r="I147" s="265"/>
      <c r="J147" s="252"/>
      <c r="L147" s="121"/>
      <c r="M147" s="123"/>
      <c r="N147" s="124"/>
      <c r="O147" s="124"/>
      <c r="P147" s="124"/>
      <c r="Q147" s="124"/>
      <c r="R147" s="124"/>
      <c r="S147" s="124"/>
      <c r="T147" s="125"/>
      <c r="AT147" s="122" t="s">
        <v>124</v>
      </c>
      <c r="AU147" s="122" t="s">
        <v>82</v>
      </c>
      <c r="AV147" s="14" t="s">
        <v>120</v>
      </c>
      <c r="AW147" s="14" t="s">
        <v>29</v>
      </c>
      <c r="AX147" s="14" t="s">
        <v>80</v>
      </c>
      <c r="AY147" s="122" t="s">
        <v>114</v>
      </c>
    </row>
    <row r="148" spans="1:65" s="2" customFormat="1" ht="37.75" customHeight="1" x14ac:dyDescent="0.2">
      <c r="A148" s="27"/>
      <c r="B148" s="175"/>
      <c r="C148" s="238" t="s">
        <v>151</v>
      </c>
      <c r="D148" s="238" t="s">
        <v>116</v>
      </c>
      <c r="E148" s="239" t="s">
        <v>152</v>
      </c>
      <c r="F148" s="240" t="s">
        <v>153</v>
      </c>
      <c r="G148" s="241" t="s">
        <v>129</v>
      </c>
      <c r="H148" s="242">
        <v>6.3360000000000003</v>
      </c>
      <c r="I148" s="267">
        <v>0</v>
      </c>
      <c r="J148" s="243">
        <f>ROUND(I148*H148,2)</f>
        <v>0</v>
      </c>
      <c r="K148" s="107"/>
      <c r="L148" s="28"/>
      <c r="M148" s="108" t="s">
        <v>1</v>
      </c>
      <c r="N148" s="109" t="s">
        <v>37</v>
      </c>
      <c r="O148" s="110">
        <v>1.548</v>
      </c>
      <c r="P148" s="110">
        <f>O148*H148</f>
        <v>9.808128</v>
      </c>
      <c r="Q148" s="110">
        <v>0</v>
      </c>
      <c r="R148" s="110">
        <f>Q148*H148</f>
        <v>0</v>
      </c>
      <c r="S148" s="110">
        <v>0</v>
      </c>
      <c r="T148" s="111">
        <f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12" t="s">
        <v>120</v>
      </c>
      <c r="AT148" s="112" t="s">
        <v>116</v>
      </c>
      <c r="AU148" s="112" t="s">
        <v>82</v>
      </c>
      <c r="AY148" s="16" t="s">
        <v>114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6" t="s">
        <v>80</v>
      </c>
      <c r="BK148" s="113">
        <f>ROUND(I148*H148,2)</f>
        <v>0</v>
      </c>
      <c r="BL148" s="16" t="s">
        <v>120</v>
      </c>
      <c r="BM148" s="112" t="s">
        <v>154</v>
      </c>
    </row>
    <row r="149" spans="1:65" s="13" customFormat="1" ht="10" x14ac:dyDescent="0.2">
      <c r="B149" s="246"/>
      <c r="C149" s="247"/>
      <c r="D149" s="244" t="s">
        <v>124</v>
      </c>
      <c r="E149" s="248" t="s">
        <v>1</v>
      </c>
      <c r="F149" s="249" t="s">
        <v>155</v>
      </c>
      <c r="G149" s="247"/>
      <c r="H149" s="250">
        <v>6.3360000000000003</v>
      </c>
      <c r="I149" s="264"/>
      <c r="J149" s="247"/>
      <c r="L149" s="116"/>
      <c r="M149" s="118"/>
      <c r="N149" s="119"/>
      <c r="O149" s="119"/>
      <c r="P149" s="119"/>
      <c r="Q149" s="119"/>
      <c r="R149" s="119"/>
      <c r="S149" s="119"/>
      <c r="T149" s="120"/>
      <c r="AT149" s="117" t="s">
        <v>124</v>
      </c>
      <c r="AU149" s="117" t="s">
        <v>82</v>
      </c>
      <c r="AV149" s="13" t="s">
        <v>82</v>
      </c>
      <c r="AW149" s="13" t="s">
        <v>29</v>
      </c>
      <c r="AX149" s="13" t="s">
        <v>72</v>
      </c>
      <c r="AY149" s="117" t="s">
        <v>114</v>
      </c>
    </row>
    <row r="150" spans="1:65" s="14" customFormat="1" ht="10" x14ac:dyDescent="0.2">
      <c r="B150" s="251"/>
      <c r="C150" s="252"/>
      <c r="D150" s="244" t="s">
        <v>124</v>
      </c>
      <c r="E150" s="253" t="s">
        <v>1</v>
      </c>
      <c r="F150" s="254" t="s">
        <v>126</v>
      </c>
      <c r="G150" s="252"/>
      <c r="H150" s="255">
        <v>6.3360000000000003</v>
      </c>
      <c r="I150" s="265"/>
      <c r="J150" s="252"/>
      <c r="L150" s="121"/>
      <c r="M150" s="123"/>
      <c r="N150" s="124"/>
      <c r="O150" s="124"/>
      <c r="P150" s="124"/>
      <c r="Q150" s="124"/>
      <c r="R150" s="124"/>
      <c r="S150" s="124"/>
      <c r="T150" s="125"/>
      <c r="AT150" s="122" t="s">
        <v>124</v>
      </c>
      <c r="AU150" s="122" t="s">
        <v>82</v>
      </c>
      <c r="AV150" s="14" t="s">
        <v>120</v>
      </c>
      <c r="AW150" s="14" t="s">
        <v>29</v>
      </c>
      <c r="AX150" s="14" t="s">
        <v>80</v>
      </c>
      <c r="AY150" s="122" t="s">
        <v>114</v>
      </c>
    </row>
    <row r="151" spans="1:65" s="2" customFormat="1" ht="37.75" customHeight="1" x14ac:dyDescent="0.2">
      <c r="A151" s="27"/>
      <c r="B151" s="175"/>
      <c r="C151" s="238" t="s">
        <v>156</v>
      </c>
      <c r="D151" s="238" t="s">
        <v>116</v>
      </c>
      <c r="E151" s="239" t="s">
        <v>157</v>
      </c>
      <c r="F151" s="240" t="s">
        <v>158</v>
      </c>
      <c r="G151" s="241" t="s">
        <v>159</v>
      </c>
      <c r="H151" s="242">
        <v>75.36</v>
      </c>
      <c r="I151" s="267">
        <v>0</v>
      </c>
      <c r="J151" s="243">
        <f>ROUND(I151*H151,2)</f>
        <v>0</v>
      </c>
      <c r="K151" s="107"/>
      <c r="L151" s="28"/>
      <c r="M151" s="108" t="s">
        <v>1</v>
      </c>
      <c r="N151" s="109" t="s">
        <v>37</v>
      </c>
      <c r="O151" s="110">
        <v>0.23599999999999999</v>
      </c>
      <c r="P151" s="110">
        <f>O151*H151</f>
        <v>17.784959999999998</v>
      </c>
      <c r="Q151" s="110">
        <v>8.4000000000000003E-4</v>
      </c>
      <c r="R151" s="110">
        <f>Q151*H151</f>
        <v>6.3302400000000009E-2</v>
      </c>
      <c r="S151" s="110">
        <v>0</v>
      </c>
      <c r="T151" s="111">
        <f>S151*H151</f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12" t="s">
        <v>120</v>
      </c>
      <c r="AT151" s="112" t="s">
        <v>116</v>
      </c>
      <c r="AU151" s="112" t="s">
        <v>82</v>
      </c>
      <c r="AY151" s="16" t="s">
        <v>114</v>
      </c>
      <c r="BE151" s="113">
        <f>IF(N151="základní",J151,0)</f>
        <v>0</v>
      </c>
      <c r="BF151" s="113">
        <f>IF(N151="snížená",J151,0)</f>
        <v>0</v>
      </c>
      <c r="BG151" s="113">
        <f>IF(N151="zákl. přenesená",J151,0)</f>
        <v>0</v>
      </c>
      <c r="BH151" s="113">
        <f>IF(N151="sníž. přenesená",J151,0)</f>
        <v>0</v>
      </c>
      <c r="BI151" s="113">
        <f>IF(N151="nulová",J151,0)</f>
        <v>0</v>
      </c>
      <c r="BJ151" s="16" t="s">
        <v>80</v>
      </c>
      <c r="BK151" s="113">
        <f>ROUND(I151*H151,2)</f>
        <v>0</v>
      </c>
      <c r="BL151" s="16" t="s">
        <v>120</v>
      </c>
      <c r="BM151" s="112" t="s">
        <v>160</v>
      </c>
    </row>
    <row r="152" spans="1:65" s="2" customFormat="1" ht="27" x14ac:dyDescent="0.2">
      <c r="A152" s="27"/>
      <c r="B152" s="175"/>
      <c r="C152" s="176"/>
      <c r="D152" s="244" t="s">
        <v>122</v>
      </c>
      <c r="E152" s="176"/>
      <c r="F152" s="245" t="s">
        <v>161</v>
      </c>
      <c r="G152" s="176"/>
      <c r="H152" s="176"/>
      <c r="I152" s="263"/>
      <c r="J152" s="176"/>
      <c r="K152" s="27"/>
      <c r="L152" s="28"/>
      <c r="M152" s="114"/>
      <c r="N152" s="115"/>
      <c r="O152" s="51"/>
      <c r="P152" s="51"/>
      <c r="Q152" s="51"/>
      <c r="R152" s="51"/>
      <c r="S152" s="51"/>
      <c r="T152" s="52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T152" s="16" t="s">
        <v>122</v>
      </c>
      <c r="AU152" s="16" t="s">
        <v>82</v>
      </c>
    </row>
    <row r="153" spans="1:65" s="13" customFormat="1" ht="10" x14ac:dyDescent="0.2">
      <c r="B153" s="246"/>
      <c r="C153" s="247"/>
      <c r="D153" s="244" t="s">
        <v>124</v>
      </c>
      <c r="E153" s="248" t="s">
        <v>1</v>
      </c>
      <c r="F153" s="249" t="s">
        <v>162</v>
      </c>
      <c r="G153" s="247"/>
      <c r="H153" s="250">
        <v>63.36</v>
      </c>
      <c r="I153" s="264"/>
      <c r="J153" s="247"/>
      <c r="L153" s="116"/>
      <c r="M153" s="118"/>
      <c r="N153" s="119"/>
      <c r="O153" s="119"/>
      <c r="P153" s="119"/>
      <c r="Q153" s="119"/>
      <c r="R153" s="119"/>
      <c r="S153" s="119"/>
      <c r="T153" s="120"/>
      <c r="AT153" s="117" t="s">
        <v>124</v>
      </c>
      <c r="AU153" s="117" t="s">
        <v>82</v>
      </c>
      <c r="AV153" s="13" t="s">
        <v>82</v>
      </c>
      <c r="AW153" s="13" t="s">
        <v>29</v>
      </c>
      <c r="AX153" s="13" t="s">
        <v>72</v>
      </c>
      <c r="AY153" s="117" t="s">
        <v>114</v>
      </c>
    </row>
    <row r="154" spans="1:65" s="13" customFormat="1" ht="10" x14ac:dyDescent="0.2">
      <c r="B154" s="246"/>
      <c r="C154" s="247"/>
      <c r="D154" s="244" t="s">
        <v>124</v>
      </c>
      <c r="E154" s="248" t="s">
        <v>1</v>
      </c>
      <c r="F154" s="249" t="s">
        <v>163</v>
      </c>
      <c r="G154" s="247"/>
      <c r="H154" s="250">
        <v>12</v>
      </c>
      <c r="I154" s="264"/>
      <c r="J154" s="247"/>
      <c r="L154" s="116"/>
      <c r="M154" s="118"/>
      <c r="N154" s="119"/>
      <c r="O154" s="119"/>
      <c r="P154" s="119"/>
      <c r="Q154" s="119"/>
      <c r="R154" s="119"/>
      <c r="S154" s="119"/>
      <c r="T154" s="120"/>
      <c r="AT154" s="117" t="s">
        <v>124</v>
      </c>
      <c r="AU154" s="117" t="s">
        <v>82</v>
      </c>
      <c r="AV154" s="13" t="s">
        <v>82</v>
      </c>
      <c r="AW154" s="13" t="s">
        <v>29</v>
      </c>
      <c r="AX154" s="13" t="s">
        <v>72</v>
      </c>
      <c r="AY154" s="117" t="s">
        <v>114</v>
      </c>
    </row>
    <row r="155" spans="1:65" s="14" customFormat="1" ht="10" x14ac:dyDescent="0.2">
      <c r="B155" s="251"/>
      <c r="C155" s="252"/>
      <c r="D155" s="244" t="s">
        <v>124</v>
      </c>
      <c r="E155" s="253" t="s">
        <v>1</v>
      </c>
      <c r="F155" s="254" t="s">
        <v>126</v>
      </c>
      <c r="G155" s="252"/>
      <c r="H155" s="255">
        <v>75.36</v>
      </c>
      <c r="I155" s="265"/>
      <c r="J155" s="252"/>
      <c r="L155" s="121"/>
      <c r="M155" s="123"/>
      <c r="N155" s="124"/>
      <c r="O155" s="124"/>
      <c r="P155" s="124"/>
      <c r="Q155" s="124"/>
      <c r="R155" s="124"/>
      <c r="S155" s="124"/>
      <c r="T155" s="125"/>
      <c r="AT155" s="122" t="s">
        <v>124</v>
      </c>
      <c r="AU155" s="122" t="s">
        <v>82</v>
      </c>
      <c r="AV155" s="14" t="s">
        <v>120</v>
      </c>
      <c r="AW155" s="14" t="s">
        <v>29</v>
      </c>
      <c r="AX155" s="14" t="s">
        <v>80</v>
      </c>
      <c r="AY155" s="122" t="s">
        <v>114</v>
      </c>
    </row>
    <row r="156" spans="1:65" s="2" customFormat="1" ht="44.25" customHeight="1" x14ac:dyDescent="0.2">
      <c r="A156" s="27"/>
      <c r="B156" s="175"/>
      <c r="C156" s="238" t="s">
        <v>164</v>
      </c>
      <c r="D156" s="238" t="s">
        <v>116</v>
      </c>
      <c r="E156" s="239" t="s">
        <v>165</v>
      </c>
      <c r="F156" s="240" t="s">
        <v>166</v>
      </c>
      <c r="G156" s="241" t="s">
        <v>159</v>
      </c>
      <c r="H156" s="242">
        <v>75.36</v>
      </c>
      <c r="I156" s="267">
        <v>0</v>
      </c>
      <c r="J156" s="243">
        <f>ROUND(I156*H156,2)</f>
        <v>0</v>
      </c>
      <c r="K156" s="107"/>
      <c r="L156" s="28"/>
      <c r="M156" s="108" t="s">
        <v>1</v>
      </c>
      <c r="N156" s="109" t="s">
        <v>37</v>
      </c>
      <c r="O156" s="110">
        <v>7.0000000000000007E-2</v>
      </c>
      <c r="P156" s="110">
        <f>O156*H156</f>
        <v>5.2752000000000008</v>
      </c>
      <c r="Q156" s="110">
        <v>0</v>
      </c>
      <c r="R156" s="110">
        <f>Q156*H156</f>
        <v>0</v>
      </c>
      <c r="S156" s="110">
        <v>0</v>
      </c>
      <c r="T156" s="111">
        <f>S156*H156</f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12" t="s">
        <v>120</v>
      </c>
      <c r="AT156" s="112" t="s">
        <v>116</v>
      </c>
      <c r="AU156" s="112" t="s">
        <v>82</v>
      </c>
      <c r="AY156" s="16" t="s">
        <v>114</v>
      </c>
      <c r="BE156" s="113">
        <f>IF(N156="základní",J156,0)</f>
        <v>0</v>
      </c>
      <c r="BF156" s="113">
        <f>IF(N156="snížená",J156,0)</f>
        <v>0</v>
      </c>
      <c r="BG156" s="113">
        <f>IF(N156="zákl. přenesená",J156,0)</f>
        <v>0</v>
      </c>
      <c r="BH156" s="113">
        <f>IF(N156="sníž. přenesená",J156,0)</f>
        <v>0</v>
      </c>
      <c r="BI156" s="113">
        <f>IF(N156="nulová",J156,0)</f>
        <v>0</v>
      </c>
      <c r="BJ156" s="16" t="s">
        <v>80</v>
      </c>
      <c r="BK156" s="113">
        <f>ROUND(I156*H156,2)</f>
        <v>0</v>
      </c>
      <c r="BL156" s="16" t="s">
        <v>120</v>
      </c>
      <c r="BM156" s="112" t="s">
        <v>167</v>
      </c>
    </row>
    <row r="157" spans="1:65" s="2" customFormat="1" ht="27" x14ac:dyDescent="0.2">
      <c r="A157" s="27"/>
      <c r="B157" s="175"/>
      <c r="C157" s="176"/>
      <c r="D157" s="244" t="s">
        <v>122</v>
      </c>
      <c r="E157" s="176"/>
      <c r="F157" s="245" t="s">
        <v>161</v>
      </c>
      <c r="G157" s="176"/>
      <c r="H157" s="176"/>
      <c r="I157" s="263"/>
      <c r="J157" s="176"/>
      <c r="K157" s="27"/>
      <c r="L157" s="28"/>
      <c r="M157" s="114"/>
      <c r="N157" s="115"/>
      <c r="O157" s="51"/>
      <c r="P157" s="51"/>
      <c r="Q157" s="51"/>
      <c r="R157" s="51"/>
      <c r="S157" s="51"/>
      <c r="T157" s="52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T157" s="16" t="s">
        <v>122</v>
      </c>
      <c r="AU157" s="16" t="s">
        <v>82</v>
      </c>
    </row>
    <row r="158" spans="1:65" s="13" customFormat="1" ht="10" x14ac:dyDescent="0.2">
      <c r="B158" s="246"/>
      <c r="C158" s="247"/>
      <c r="D158" s="244" t="s">
        <v>124</v>
      </c>
      <c r="E158" s="248" t="s">
        <v>1</v>
      </c>
      <c r="F158" s="249" t="s">
        <v>168</v>
      </c>
      <c r="G158" s="247"/>
      <c r="H158" s="250">
        <v>75.36</v>
      </c>
      <c r="I158" s="264"/>
      <c r="J158" s="247"/>
      <c r="L158" s="116"/>
      <c r="M158" s="118"/>
      <c r="N158" s="119"/>
      <c r="O158" s="119"/>
      <c r="P158" s="119"/>
      <c r="Q158" s="119"/>
      <c r="R158" s="119"/>
      <c r="S158" s="119"/>
      <c r="T158" s="120"/>
      <c r="AT158" s="117" t="s">
        <v>124</v>
      </c>
      <c r="AU158" s="117" t="s">
        <v>82</v>
      </c>
      <c r="AV158" s="13" t="s">
        <v>82</v>
      </c>
      <c r="AW158" s="13" t="s">
        <v>29</v>
      </c>
      <c r="AX158" s="13" t="s">
        <v>72</v>
      </c>
      <c r="AY158" s="117" t="s">
        <v>114</v>
      </c>
    </row>
    <row r="159" spans="1:65" s="14" customFormat="1" ht="10" x14ac:dyDescent="0.2">
      <c r="B159" s="251"/>
      <c r="C159" s="252"/>
      <c r="D159" s="244" t="s">
        <v>124</v>
      </c>
      <c r="E159" s="253" t="s">
        <v>1</v>
      </c>
      <c r="F159" s="254" t="s">
        <v>126</v>
      </c>
      <c r="G159" s="252"/>
      <c r="H159" s="255">
        <v>75.36</v>
      </c>
      <c r="I159" s="265"/>
      <c r="J159" s="252"/>
      <c r="L159" s="121"/>
      <c r="M159" s="123"/>
      <c r="N159" s="124"/>
      <c r="O159" s="124"/>
      <c r="P159" s="124"/>
      <c r="Q159" s="124"/>
      <c r="R159" s="124"/>
      <c r="S159" s="124"/>
      <c r="T159" s="125"/>
      <c r="AT159" s="122" t="s">
        <v>124</v>
      </c>
      <c r="AU159" s="122" t="s">
        <v>82</v>
      </c>
      <c r="AV159" s="14" t="s">
        <v>120</v>
      </c>
      <c r="AW159" s="14" t="s">
        <v>29</v>
      </c>
      <c r="AX159" s="14" t="s">
        <v>80</v>
      </c>
      <c r="AY159" s="122" t="s">
        <v>114</v>
      </c>
    </row>
    <row r="160" spans="1:65" s="2" customFormat="1" ht="24.15" customHeight="1" x14ac:dyDescent="0.2">
      <c r="A160" s="27"/>
      <c r="B160" s="175"/>
      <c r="C160" s="238" t="s">
        <v>169</v>
      </c>
      <c r="D160" s="238" t="s">
        <v>116</v>
      </c>
      <c r="E160" s="239" t="s">
        <v>170</v>
      </c>
      <c r="F160" s="240" t="s">
        <v>171</v>
      </c>
      <c r="G160" s="241" t="s">
        <v>129</v>
      </c>
      <c r="H160" s="242">
        <v>15.875</v>
      </c>
      <c r="I160" s="267">
        <v>0</v>
      </c>
      <c r="J160" s="243">
        <f>ROUND(I160*H160,2)</f>
        <v>0</v>
      </c>
      <c r="K160" s="107"/>
      <c r="L160" s="28"/>
      <c r="M160" s="108" t="s">
        <v>1</v>
      </c>
      <c r="N160" s="109" t="s">
        <v>37</v>
      </c>
      <c r="O160" s="110">
        <v>0</v>
      </c>
      <c r="P160" s="110">
        <f>O160*H160</f>
        <v>0</v>
      </c>
      <c r="Q160" s="110">
        <v>0</v>
      </c>
      <c r="R160" s="110">
        <f>Q160*H160</f>
        <v>0</v>
      </c>
      <c r="S160" s="110">
        <v>0</v>
      </c>
      <c r="T160" s="111">
        <f>S160*H160</f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12" t="s">
        <v>120</v>
      </c>
      <c r="AT160" s="112" t="s">
        <v>116</v>
      </c>
      <c r="AU160" s="112" t="s">
        <v>82</v>
      </c>
      <c r="AY160" s="16" t="s">
        <v>114</v>
      </c>
      <c r="BE160" s="113">
        <f>IF(N160="základní",J160,0)</f>
        <v>0</v>
      </c>
      <c r="BF160" s="113">
        <f>IF(N160="snížená",J160,0)</f>
        <v>0</v>
      </c>
      <c r="BG160" s="113">
        <f>IF(N160="zákl. přenesená",J160,0)</f>
        <v>0</v>
      </c>
      <c r="BH160" s="113">
        <f>IF(N160="sníž. přenesená",J160,0)</f>
        <v>0</v>
      </c>
      <c r="BI160" s="113">
        <f>IF(N160="nulová",J160,0)</f>
        <v>0</v>
      </c>
      <c r="BJ160" s="16" t="s">
        <v>80</v>
      </c>
      <c r="BK160" s="113">
        <f>ROUND(I160*H160,2)</f>
        <v>0</v>
      </c>
      <c r="BL160" s="16" t="s">
        <v>120</v>
      </c>
      <c r="BM160" s="112" t="s">
        <v>172</v>
      </c>
    </row>
    <row r="161" spans="1:65" s="13" customFormat="1" ht="10" x14ac:dyDescent="0.2">
      <c r="B161" s="246"/>
      <c r="C161" s="247"/>
      <c r="D161" s="244" t="s">
        <v>124</v>
      </c>
      <c r="E161" s="248" t="s">
        <v>1</v>
      </c>
      <c r="F161" s="249" t="s">
        <v>173</v>
      </c>
      <c r="G161" s="247"/>
      <c r="H161" s="250">
        <v>15.875</v>
      </c>
      <c r="I161" s="264"/>
      <c r="J161" s="247"/>
      <c r="L161" s="116"/>
      <c r="M161" s="118"/>
      <c r="N161" s="119"/>
      <c r="O161" s="119"/>
      <c r="P161" s="119"/>
      <c r="Q161" s="119"/>
      <c r="R161" s="119"/>
      <c r="S161" s="119"/>
      <c r="T161" s="120"/>
      <c r="AT161" s="117" t="s">
        <v>124</v>
      </c>
      <c r="AU161" s="117" t="s">
        <v>82</v>
      </c>
      <c r="AV161" s="13" t="s">
        <v>82</v>
      </c>
      <c r="AW161" s="13" t="s">
        <v>29</v>
      </c>
      <c r="AX161" s="13" t="s">
        <v>72</v>
      </c>
      <c r="AY161" s="117" t="s">
        <v>114</v>
      </c>
    </row>
    <row r="162" spans="1:65" s="14" customFormat="1" ht="10" x14ac:dyDescent="0.2">
      <c r="B162" s="251"/>
      <c r="C162" s="252"/>
      <c r="D162" s="244" t="s">
        <v>124</v>
      </c>
      <c r="E162" s="253" t="s">
        <v>1</v>
      </c>
      <c r="F162" s="254" t="s">
        <v>126</v>
      </c>
      <c r="G162" s="252"/>
      <c r="H162" s="255">
        <v>15.875</v>
      </c>
      <c r="I162" s="265"/>
      <c r="J162" s="252"/>
      <c r="L162" s="121"/>
      <c r="M162" s="123"/>
      <c r="N162" s="124"/>
      <c r="O162" s="124"/>
      <c r="P162" s="124"/>
      <c r="Q162" s="124"/>
      <c r="R162" s="124"/>
      <c r="S162" s="124"/>
      <c r="T162" s="125"/>
      <c r="AT162" s="122" t="s">
        <v>124</v>
      </c>
      <c r="AU162" s="122" t="s">
        <v>82</v>
      </c>
      <c r="AV162" s="14" t="s">
        <v>120</v>
      </c>
      <c r="AW162" s="14" t="s">
        <v>29</v>
      </c>
      <c r="AX162" s="14" t="s">
        <v>80</v>
      </c>
      <c r="AY162" s="122" t="s">
        <v>114</v>
      </c>
    </row>
    <row r="163" spans="1:65" s="2" customFormat="1" ht="24.15" customHeight="1" x14ac:dyDescent="0.2">
      <c r="A163" s="27"/>
      <c r="B163" s="175"/>
      <c r="C163" s="238" t="s">
        <v>174</v>
      </c>
      <c r="D163" s="238" t="s">
        <v>116</v>
      </c>
      <c r="E163" s="239" t="s">
        <v>175</v>
      </c>
      <c r="F163" s="240" t="s">
        <v>176</v>
      </c>
      <c r="G163" s="241" t="s">
        <v>129</v>
      </c>
      <c r="H163" s="242">
        <v>15.875</v>
      </c>
      <c r="I163" s="267">
        <v>0</v>
      </c>
      <c r="J163" s="243">
        <f>ROUND(I163*H163,2)</f>
        <v>0</v>
      </c>
      <c r="K163" s="107"/>
      <c r="L163" s="28"/>
      <c r="M163" s="108" t="s">
        <v>1</v>
      </c>
      <c r="N163" s="109" t="s">
        <v>37</v>
      </c>
      <c r="O163" s="110">
        <v>0</v>
      </c>
      <c r="P163" s="110">
        <f>O163*H163</f>
        <v>0</v>
      </c>
      <c r="Q163" s="110">
        <v>0</v>
      </c>
      <c r="R163" s="110">
        <f>Q163*H163</f>
        <v>0</v>
      </c>
      <c r="S163" s="110">
        <v>0</v>
      </c>
      <c r="T163" s="111">
        <f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12" t="s">
        <v>120</v>
      </c>
      <c r="AT163" s="112" t="s">
        <v>116</v>
      </c>
      <c r="AU163" s="112" t="s">
        <v>82</v>
      </c>
      <c r="AY163" s="16" t="s">
        <v>114</v>
      </c>
      <c r="BE163" s="113">
        <f>IF(N163="základní",J163,0)</f>
        <v>0</v>
      </c>
      <c r="BF163" s="113">
        <f>IF(N163="snížená",J163,0)</f>
        <v>0</v>
      </c>
      <c r="BG163" s="113">
        <f>IF(N163="zákl. přenesená",J163,0)</f>
        <v>0</v>
      </c>
      <c r="BH163" s="113">
        <f>IF(N163="sníž. přenesená",J163,0)</f>
        <v>0</v>
      </c>
      <c r="BI163" s="113">
        <f>IF(N163="nulová",J163,0)</f>
        <v>0</v>
      </c>
      <c r="BJ163" s="16" t="s">
        <v>80</v>
      </c>
      <c r="BK163" s="113">
        <f>ROUND(I163*H163,2)</f>
        <v>0</v>
      </c>
      <c r="BL163" s="16" t="s">
        <v>120</v>
      </c>
      <c r="BM163" s="112" t="s">
        <v>177</v>
      </c>
    </row>
    <row r="164" spans="1:65" s="13" customFormat="1" ht="10" x14ac:dyDescent="0.2">
      <c r="B164" s="246"/>
      <c r="C164" s="247"/>
      <c r="D164" s="244" t="s">
        <v>124</v>
      </c>
      <c r="E164" s="248" t="s">
        <v>1</v>
      </c>
      <c r="F164" s="249" t="s">
        <v>173</v>
      </c>
      <c r="G164" s="247"/>
      <c r="H164" s="250">
        <v>15.875</v>
      </c>
      <c r="I164" s="264"/>
      <c r="J164" s="247"/>
      <c r="L164" s="116"/>
      <c r="M164" s="118"/>
      <c r="N164" s="119"/>
      <c r="O164" s="119"/>
      <c r="P164" s="119"/>
      <c r="Q164" s="119"/>
      <c r="R164" s="119"/>
      <c r="S164" s="119"/>
      <c r="T164" s="120"/>
      <c r="AT164" s="117" t="s">
        <v>124</v>
      </c>
      <c r="AU164" s="117" t="s">
        <v>82</v>
      </c>
      <c r="AV164" s="13" t="s">
        <v>82</v>
      </c>
      <c r="AW164" s="13" t="s">
        <v>29</v>
      </c>
      <c r="AX164" s="13" t="s">
        <v>72</v>
      </c>
      <c r="AY164" s="117" t="s">
        <v>114</v>
      </c>
    </row>
    <row r="165" spans="1:65" s="14" customFormat="1" ht="10" x14ac:dyDescent="0.2">
      <c r="B165" s="251"/>
      <c r="C165" s="252"/>
      <c r="D165" s="244" t="s">
        <v>124</v>
      </c>
      <c r="E165" s="253" t="s">
        <v>1</v>
      </c>
      <c r="F165" s="254" t="s">
        <v>126</v>
      </c>
      <c r="G165" s="252"/>
      <c r="H165" s="255">
        <v>15.875</v>
      </c>
      <c r="I165" s="265"/>
      <c r="J165" s="252"/>
      <c r="L165" s="121"/>
      <c r="M165" s="123"/>
      <c r="N165" s="124"/>
      <c r="O165" s="124"/>
      <c r="P165" s="124"/>
      <c r="Q165" s="124"/>
      <c r="R165" s="124"/>
      <c r="S165" s="124"/>
      <c r="T165" s="125"/>
      <c r="AT165" s="122" t="s">
        <v>124</v>
      </c>
      <c r="AU165" s="122" t="s">
        <v>82</v>
      </c>
      <c r="AV165" s="14" t="s">
        <v>120</v>
      </c>
      <c r="AW165" s="14" t="s">
        <v>29</v>
      </c>
      <c r="AX165" s="14" t="s">
        <v>80</v>
      </c>
      <c r="AY165" s="122" t="s">
        <v>114</v>
      </c>
    </row>
    <row r="166" spans="1:65" s="2" customFormat="1" ht="62.75" customHeight="1" x14ac:dyDescent="0.2">
      <c r="A166" s="27"/>
      <c r="B166" s="175"/>
      <c r="C166" s="238" t="s">
        <v>178</v>
      </c>
      <c r="D166" s="238" t="s">
        <v>116</v>
      </c>
      <c r="E166" s="239" t="s">
        <v>179</v>
      </c>
      <c r="F166" s="240" t="s">
        <v>180</v>
      </c>
      <c r="G166" s="241" t="s">
        <v>129</v>
      </c>
      <c r="H166" s="242">
        <v>20.16</v>
      </c>
      <c r="I166" s="267">
        <v>0</v>
      </c>
      <c r="J166" s="243">
        <f>ROUND(I166*H166,2)</f>
        <v>0</v>
      </c>
      <c r="K166" s="107"/>
      <c r="L166" s="28"/>
      <c r="M166" s="108" t="s">
        <v>1</v>
      </c>
      <c r="N166" s="109" t="s">
        <v>37</v>
      </c>
      <c r="O166" s="110">
        <v>8.6999999999999994E-2</v>
      </c>
      <c r="P166" s="110">
        <f>O166*H166</f>
        <v>1.7539199999999999</v>
      </c>
      <c r="Q166" s="110">
        <v>0</v>
      </c>
      <c r="R166" s="110">
        <f>Q166*H166</f>
        <v>0</v>
      </c>
      <c r="S166" s="110">
        <v>0</v>
      </c>
      <c r="T166" s="111">
        <f>S166*H166</f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12" t="s">
        <v>120</v>
      </c>
      <c r="AT166" s="112" t="s">
        <v>116</v>
      </c>
      <c r="AU166" s="112" t="s">
        <v>82</v>
      </c>
      <c r="AY166" s="16" t="s">
        <v>114</v>
      </c>
      <c r="BE166" s="113">
        <f>IF(N166="základní",J166,0)</f>
        <v>0</v>
      </c>
      <c r="BF166" s="113">
        <f>IF(N166="snížená",J166,0)</f>
        <v>0</v>
      </c>
      <c r="BG166" s="113">
        <f>IF(N166="zákl. přenesená",J166,0)</f>
        <v>0</v>
      </c>
      <c r="BH166" s="113">
        <f>IF(N166="sníž. přenesená",J166,0)</f>
        <v>0</v>
      </c>
      <c r="BI166" s="113">
        <f>IF(N166="nulová",J166,0)</f>
        <v>0</v>
      </c>
      <c r="BJ166" s="16" t="s">
        <v>80</v>
      </c>
      <c r="BK166" s="113">
        <f>ROUND(I166*H166,2)</f>
        <v>0</v>
      </c>
      <c r="BL166" s="16" t="s">
        <v>120</v>
      </c>
      <c r="BM166" s="112" t="s">
        <v>181</v>
      </c>
    </row>
    <row r="167" spans="1:65" s="13" customFormat="1" ht="10" x14ac:dyDescent="0.2">
      <c r="B167" s="246"/>
      <c r="C167" s="247"/>
      <c r="D167" s="244" t="s">
        <v>124</v>
      </c>
      <c r="E167" s="248" t="s">
        <v>1</v>
      </c>
      <c r="F167" s="249" t="s">
        <v>182</v>
      </c>
      <c r="G167" s="247"/>
      <c r="H167" s="250">
        <v>20.16</v>
      </c>
      <c r="I167" s="264"/>
      <c r="J167" s="247"/>
      <c r="L167" s="116"/>
      <c r="M167" s="118"/>
      <c r="N167" s="119"/>
      <c r="O167" s="119"/>
      <c r="P167" s="119"/>
      <c r="Q167" s="119"/>
      <c r="R167" s="119"/>
      <c r="S167" s="119"/>
      <c r="T167" s="120"/>
      <c r="AT167" s="117" t="s">
        <v>124</v>
      </c>
      <c r="AU167" s="117" t="s">
        <v>82</v>
      </c>
      <c r="AV167" s="13" t="s">
        <v>82</v>
      </c>
      <c r="AW167" s="13" t="s">
        <v>29</v>
      </c>
      <c r="AX167" s="13" t="s">
        <v>72</v>
      </c>
      <c r="AY167" s="117" t="s">
        <v>114</v>
      </c>
    </row>
    <row r="168" spans="1:65" s="14" customFormat="1" ht="10" x14ac:dyDescent="0.2">
      <c r="B168" s="251"/>
      <c r="C168" s="252"/>
      <c r="D168" s="244" t="s">
        <v>124</v>
      </c>
      <c r="E168" s="253" t="s">
        <v>1</v>
      </c>
      <c r="F168" s="254" t="s">
        <v>126</v>
      </c>
      <c r="G168" s="252"/>
      <c r="H168" s="255">
        <v>20.16</v>
      </c>
      <c r="I168" s="265"/>
      <c r="J168" s="252"/>
      <c r="L168" s="121"/>
      <c r="M168" s="123"/>
      <c r="N168" s="124"/>
      <c r="O168" s="124"/>
      <c r="P168" s="124"/>
      <c r="Q168" s="124"/>
      <c r="R168" s="124"/>
      <c r="S168" s="124"/>
      <c r="T168" s="125"/>
      <c r="AT168" s="122" t="s">
        <v>124</v>
      </c>
      <c r="AU168" s="122" t="s">
        <v>82</v>
      </c>
      <c r="AV168" s="14" t="s">
        <v>120</v>
      </c>
      <c r="AW168" s="14" t="s">
        <v>29</v>
      </c>
      <c r="AX168" s="14" t="s">
        <v>80</v>
      </c>
      <c r="AY168" s="122" t="s">
        <v>114</v>
      </c>
    </row>
    <row r="169" spans="1:65" s="2" customFormat="1" ht="62.75" customHeight="1" x14ac:dyDescent="0.2">
      <c r="A169" s="27"/>
      <c r="B169" s="175"/>
      <c r="C169" s="238" t="s">
        <v>183</v>
      </c>
      <c r="D169" s="238" t="s">
        <v>116</v>
      </c>
      <c r="E169" s="239" t="s">
        <v>184</v>
      </c>
      <c r="F169" s="240" t="s">
        <v>185</v>
      </c>
      <c r="G169" s="241" t="s">
        <v>129</v>
      </c>
      <c r="H169" s="242">
        <v>20.16</v>
      </c>
      <c r="I169" s="267">
        <v>0</v>
      </c>
      <c r="J169" s="243">
        <f>ROUND(I169*H169,2)</f>
        <v>0</v>
      </c>
      <c r="K169" s="107"/>
      <c r="L169" s="28"/>
      <c r="M169" s="108" t="s">
        <v>1</v>
      </c>
      <c r="N169" s="109" t="s">
        <v>37</v>
      </c>
      <c r="O169" s="110">
        <v>7.8E-2</v>
      </c>
      <c r="P169" s="110">
        <f>O169*H169</f>
        <v>1.5724800000000001</v>
      </c>
      <c r="Q169" s="110">
        <v>0</v>
      </c>
      <c r="R169" s="110">
        <f>Q169*H169</f>
        <v>0</v>
      </c>
      <c r="S169" s="110">
        <v>0</v>
      </c>
      <c r="T169" s="111">
        <f>S169*H169</f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12" t="s">
        <v>120</v>
      </c>
      <c r="AT169" s="112" t="s">
        <v>116</v>
      </c>
      <c r="AU169" s="112" t="s">
        <v>82</v>
      </c>
      <c r="AY169" s="16" t="s">
        <v>114</v>
      </c>
      <c r="BE169" s="113">
        <f>IF(N169="základní",J169,0)</f>
        <v>0</v>
      </c>
      <c r="BF169" s="113">
        <f>IF(N169="snížená",J169,0)</f>
        <v>0</v>
      </c>
      <c r="BG169" s="113">
        <f>IF(N169="zákl. přenesená",J169,0)</f>
        <v>0</v>
      </c>
      <c r="BH169" s="113">
        <f>IF(N169="sníž. přenesená",J169,0)</f>
        <v>0</v>
      </c>
      <c r="BI169" s="113">
        <f>IF(N169="nulová",J169,0)</f>
        <v>0</v>
      </c>
      <c r="BJ169" s="16" t="s">
        <v>80</v>
      </c>
      <c r="BK169" s="113">
        <f>ROUND(I169*H169,2)</f>
        <v>0</v>
      </c>
      <c r="BL169" s="16" t="s">
        <v>120</v>
      </c>
      <c r="BM169" s="112" t="s">
        <v>186</v>
      </c>
    </row>
    <row r="170" spans="1:65" s="13" customFormat="1" ht="10" x14ac:dyDescent="0.2">
      <c r="B170" s="246"/>
      <c r="C170" s="247"/>
      <c r="D170" s="244" t="s">
        <v>124</v>
      </c>
      <c r="E170" s="248" t="s">
        <v>1</v>
      </c>
      <c r="F170" s="249" t="s">
        <v>187</v>
      </c>
      <c r="G170" s="247"/>
      <c r="H170" s="250">
        <v>20.16</v>
      </c>
      <c r="I170" s="264"/>
      <c r="J170" s="247"/>
      <c r="L170" s="116"/>
      <c r="M170" s="118"/>
      <c r="N170" s="119"/>
      <c r="O170" s="119"/>
      <c r="P170" s="119"/>
      <c r="Q170" s="119"/>
      <c r="R170" s="119"/>
      <c r="S170" s="119"/>
      <c r="T170" s="120"/>
      <c r="AT170" s="117" t="s">
        <v>124</v>
      </c>
      <c r="AU170" s="117" t="s">
        <v>82</v>
      </c>
      <c r="AV170" s="13" t="s">
        <v>82</v>
      </c>
      <c r="AW170" s="13" t="s">
        <v>29</v>
      </c>
      <c r="AX170" s="13" t="s">
        <v>72</v>
      </c>
      <c r="AY170" s="117" t="s">
        <v>114</v>
      </c>
    </row>
    <row r="171" spans="1:65" s="14" customFormat="1" ht="10" x14ac:dyDescent="0.2">
      <c r="B171" s="251"/>
      <c r="C171" s="252"/>
      <c r="D171" s="244" t="s">
        <v>124</v>
      </c>
      <c r="E171" s="253" t="s">
        <v>1</v>
      </c>
      <c r="F171" s="254" t="s">
        <v>126</v>
      </c>
      <c r="G171" s="252"/>
      <c r="H171" s="255">
        <v>20.16</v>
      </c>
      <c r="I171" s="265"/>
      <c r="J171" s="252"/>
      <c r="L171" s="121"/>
      <c r="M171" s="123"/>
      <c r="N171" s="124"/>
      <c r="O171" s="124"/>
      <c r="P171" s="124"/>
      <c r="Q171" s="124"/>
      <c r="R171" s="124"/>
      <c r="S171" s="124"/>
      <c r="T171" s="125"/>
      <c r="AT171" s="122" t="s">
        <v>124</v>
      </c>
      <c r="AU171" s="122" t="s">
        <v>82</v>
      </c>
      <c r="AV171" s="14" t="s">
        <v>120</v>
      </c>
      <c r="AW171" s="14" t="s">
        <v>29</v>
      </c>
      <c r="AX171" s="14" t="s">
        <v>80</v>
      </c>
      <c r="AY171" s="122" t="s">
        <v>114</v>
      </c>
    </row>
    <row r="172" spans="1:65" s="2" customFormat="1" ht="62.75" customHeight="1" x14ac:dyDescent="0.2">
      <c r="A172" s="27"/>
      <c r="B172" s="175"/>
      <c r="C172" s="238" t="s">
        <v>188</v>
      </c>
      <c r="D172" s="238" t="s">
        <v>116</v>
      </c>
      <c r="E172" s="239" t="s">
        <v>189</v>
      </c>
      <c r="F172" s="240" t="s">
        <v>190</v>
      </c>
      <c r="G172" s="241" t="s">
        <v>129</v>
      </c>
      <c r="H172" s="242">
        <v>20.16</v>
      </c>
      <c r="I172" s="267">
        <v>0</v>
      </c>
      <c r="J172" s="243">
        <f>ROUND(I172*H172,2)</f>
        <v>0</v>
      </c>
      <c r="K172" s="107"/>
      <c r="L172" s="28"/>
      <c r="M172" s="108" t="s">
        <v>1</v>
      </c>
      <c r="N172" s="109" t="s">
        <v>37</v>
      </c>
      <c r="O172" s="110">
        <v>9.9000000000000005E-2</v>
      </c>
      <c r="P172" s="110">
        <f>O172*H172</f>
        <v>1.9958400000000001</v>
      </c>
      <c r="Q172" s="110">
        <v>0</v>
      </c>
      <c r="R172" s="110">
        <f>Q172*H172</f>
        <v>0</v>
      </c>
      <c r="S172" s="110">
        <v>0</v>
      </c>
      <c r="T172" s="111">
        <f>S172*H172</f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12" t="s">
        <v>120</v>
      </c>
      <c r="AT172" s="112" t="s">
        <v>116</v>
      </c>
      <c r="AU172" s="112" t="s">
        <v>82</v>
      </c>
      <c r="AY172" s="16" t="s">
        <v>114</v>
      </c>
      <c r="BE172" s="113">
        <f>IF(N172="základní",J172,0)</f>
        <v>0</v>
      </c>
      <c r="BF172" s="113">
        <f>IF(N172="snížená",J172,0)</f>
        <v>0</v>
      </c>
      <c r="BG172" s="113">
        <f>IF(N172="zákl. přenesená",J172,0)</f>
        <v>0</v>
      </c>
      <c r="BH172" s="113">
        <f>IF(N172="sníž. přenesená",J172,0)</f>
        <v>0</v>
      </c>
      <c r="BI172" s="113">
        <f>IF(N172="nulová",J172,0)</f>
        <v>0</v>
      </c>
      <c r="BJ172" s="16" t="s">
        <v>80</v>
      </c>
      <c r="BK172" s="113">
        <f>ROUND(I172*H172,2)</f>
        <v>0</v>
      </c>
      <c r="BL172" s="16" t="s">
        <v>120</v>
      </c>
      <c r="BM172" s="112" t="s">
        <v>191</v>
      </c>
    </row>
    <row r="173" spans="1:65" s="13" customFormat="1" ht="10" x14ac:dyDescent="0.2">
      <c r="B173" s="246"/>
      <c r="C173" s="247"/>
      <c r="D173" s="244" t="s">
        <v>124</v>
      </c>
      <c r="E173" s="248" t="s">
        <v>1</v>
      </c>
      <c r="F173" s="249" t="s">
        <v>182</v>
      </c>
      <c r="G173" s="247"/>
      <c r="H173" s="250">
        <v>20.16</v>
      </c>
      <c r="I173" s="264"/>
      <c r="J173" s="247"/>
      <c r="L173" s="116"/>
      <c r="M173" s="118"/>
      <c r="N173" s="119"/>
      <c r="O173" s="119"/>
      <c r="P173" s="119"/>
      <c r="Q173" s="119"/>
      <c r="R173" s="119"/>
      <c r="S173" s="119"/>
      <c r="T173" s="120"/>
      <c r="AT173" s="117" t="s">
        <v>124</v>
      </c>
      <c r="AU173" s="117" t="s">
        <v>82</v>
      </c>
      <c r="AV173" s="13" t="s">
        <v>82</v>
      </c>
      <c r="AW173" s="13" t="s">
        <v>29</v>
      </c>
      <c r="AX173" s="13" t="s">
        <v>72</v>
      </c>
      <c r="AY173" s="117" t="s">
        <v>114</v>
      </c>
    </row>
    <row r="174" spans="1:65" s="14" customFormat="1" ht="10" x14ac:dyDescent="0.2">
      <c r="B174" s="251"/>
      <c r="C174" s="252"/>
      <c r="D174" s="244" t="s">
        <v>124</v>
      </c>
      <c r="E174" s="253" t="s">
        <v>1</v>
      </c>
      <c r="F174" s="254" t="s">
        <v>126</v>
      </c>
      <c r="G174" s="252"/>
      <c r="H174" s="255">
        <v>20.16</v>
      </c>
      <c r="I174" s="265"/>
      <c r="J174" s="252"/>
      <c r="L174" s="121"/>
      <c r="M174" s="123"/>
      <c r="N174" s="124"/>
      <c r="O174" s="124"/>
      <c r="P174" s="124"/>
      <c r="Q174" s="124"/>
      <c r="R174" s="124"/>
      <c r="S174" s="124"/>
      <c r="T174" s="125"/>
      <c r="AT174" s="122" t="s">
        <v>124</v>
      </c>
      <c r="AU174" s="122" t="s">
        <v>82</v>
      </c>
      <c r="AV174" s="14" t="s">
        <v>120</v>
      </c>
      <c r="AW174" s="14" t="s">
        <v>29</v>
      </c>
      <c r="AX174" s="14" t="s">
        <v>80</v>
      </c>
      <c r="AY174" s="122" t="s">
        <v>114</v>
      </c>
    </row>
    <row r="175" spans="1:65" s="2" customFormat="1" ht="62.75" customHeight="1" x14ac:dyDescent="0.2">
      <c r="A175" s="27"/>
      <c r="B175" s="175"/>
      <c r="C175" s="238" t="s">
        <v>192</v>
      </c>
      <c r="D175" s="238" t="s">
        <v>116</v>
      </c>
      <c r="E175" s="239" t="s">
        <v>193</v>
      </c>
      <c r="F175" s="240" t="s">
        <v>194</v>
      </c>
      <c r="G175" s="241" t="s">
        <v>129</v>
      </c>
      <c r="H175" s="242">
        <v>20.16</v>
      </c>
      <c r="I175" s="267">
        <v>0</v>
      </c>
      <c r="J175" s="243">
        <f>ROUND(I175*H175,2)</f>
        <v>0</v>
      </c>
      <c r="K175" s="107"/>
      <c r="L175" s="28"/>
      <c r="M175" s="108" t="s">
        <v>1</v>
      </c>
      <c r="N175" s="109" t="s">
        <v>37</v>
      </c>
      <c r="O175" s="110">
        <v>8.7999999999999995E-2</v>
      </c>
      <c r="P175" s="110">
        <f>O175*H175</f>
        <v>1.7740799999999999</v>
      </c>
      <c r="Q175" s="110">
        <v>0</v>
      </c>
      <c r="R175" s="110">
        <f>Q175*H175</f>
        <v>0</v>
      </c>
      <c r="S175" s="110">
        <v>0</v>
      </c>
      <c r="T175" s="111">
        <f>S175*H175</f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12" t="s">
        <v>120</v>
      </c>
      <c r="AT175" s="112" t="s">
        <v>116</v>
      </c>
      <c r="AU175" s="112" t="s">
        <v>82</v>
      </c>
      <c r="AY175" s="16" t="s">
        <v>114</v>
      </c>
      <c r="BE175" s="113">
        <f>IF(N175="základní",J175,0)</f>
        <v>0</v>
      </c>
      <c r="BF175" s="113">
        <f>IF(N175="snížená",J175,0)</f>
        <v>0</v>
      </c>
      <c r="BG175" s="113">
        <f>IF(N175="zákl. přenesená",J175,0)</f>
        <v>0</v>
      </c>
      <c r="BH175" s="113">
        <f>IF(N175="sníž. přenesená",J175,0)</f>
        <v>0</v>
      </c>
      <c r="BI175" s="113">
        <f>IF(N175="nulová",J175,0)</f>
        <v>0</v>
      </c>
      <c r="BJ175" s="16" t="s">
        <v>80</v>
      </c>
      <c r="BK175" s="113">
        <f>ROUND(I175*H175,2)</f>
        <v>0</v>
      </c>
      <c r="BL175" s="16" t="s">
        <v>120</v>
      </c>
      <c r="BM175" s="112" t="s">
        <v>195</v>
      </c>
    </row>
    <row r="176" spans="1:65" s="13" customFormat="1" ht="10" x14ac:dyDescent="0.2">
      <c r="B176" s="246"/>
      <c r="C176" s="247"/>
      <c r="D176" s="244" t="s">
        <v>124</v>
      </c>
      <c r="E176" s="248" t="s">
        <v>1</v>
      </c>
      <c r="F176" s="249" t="s">
        <v>187</v>
      </c>
      <c r="G176" s="247"/>
      <c r="H176" s="250">
        <v>20.16</v>
      </c>
      <c r="I176" s="264"/>
      <c r="J176" s="247"/>
      <c r="L176" s="116"/>
      <c r="M176" s="118"/>
      <c r="N176" s="119"/>
      <c r="O176" s="119"/>
      <c r="P176" s="119"/>
      <c r="Q176" s="119"/>
      <c r="R176" s="119"/>
      <c r="S176" s="119"/>
      <c r="T176" s="120"/>
      <c r="AT176" s="117" t="s">
        <v>124</v>
      </c>
      <c r="AU176" s="117" t="s">
        <v>82</v>
      </c>
      <c r="AV176" s="13" t="s">
        <v>82</v>
      </c>
      <c r="AW176" s="13" t="s">
        <v>29</v>
      </c>
      <c r="AX176" s="13" t="s">
        <v>72</v>
      </c>
      <c r="AY176" s="117" t="s">
        <v>114</v>
      </c>
    </row>
    <row r="177" spans="1:65" s="14" customFormat="1" ht="10" x14ac:dyDescent="0.2">
      <c r="B177" s="251"/>
      <c r="C177" s="252"/>
      <c r="D177" s="244" t="s">
        <v>124</v>
      </c>
      <c r="E177" s="253" t="s">
        <v>1</v>
      </c>
      <c r="F177" s="254" t="s">
        <v>126</v>
      </c>
      <c r="G177" s="252"/>
      <c r="H177" s="255">
        <v>20.16</v>
      </c>
      <c r="I177" s="265"/>
      <c r="J177" s="252"/>
      <c r="L177" s="121"/>
      <c r="M177" s="123"/>
      <c r="N177" s="124"/>
      <c r="O177" s="124"/>
      <c r="P177" s="124"/>
      <c r="Q177" s="124"/>
      <c r="R177" s="124"/>
      <c r="S177" s="124"/>
      <c r="T177" s="125"/>
      <c r="AT177" s="122" t="s">
        <v>124</v>
      </c>
      <c r="AU177" s="122" t="s">
        <v>82</v>
      </c>
      <c r="AV177" s="14" t="s">
        <v>120</v>
      </c>
      <c r="AW177" s="14" t="s">
        <v>29</v>
      </c>
      <c r="AX177" s="14" t="s">
        <v>80</v>
      </c>
      <c r="AY177" s="122" t="s">
        <v>114</v>
      </c>
    </row>
    <row r="178" spans="1:65" s="2" customFormat="1" ht="24.15" customHeight="1" x14ac:dyDescent="0.2">
      <c r="A178" s="27"/>
      <c r="B178" s="175"/>
      <c r="C178" s="238" t="s">
        <v>8</v>
      </c>
      <c r="D178" s="238" t="s">
        <v>116</v>
      </c>
      <c r="E178" s="239" t="s">
        <v>196</v>
      </c>
      <c r="F178" s="240" t="s">
        <v>197</v>
      </c>
      <c r="G178" s="241" t="s">
        <v>129</v>
      </c>
      <c r="H178" s="242">
        <v>20.16</v>
      </c>
      <c r="I178" s="267">
        <v>0</v>
      </c>
      <c r="J178" s="243">
        <f>ROUND(I178*H178,2)</f>
        <v>0</v>
      </c>
      <c r="K178" s="107"/>
      <c r="L178" s="28"/>
      <c r="M178" s="108" t="s">
        <v>1</v>
      </c>
      <c r="N178" s="109" t="s">
        <v>37</v>
      </c>
      <c r="O178" s="110">
        <v>7.1999999999999995E-2</v>
      </c>
      <c r="P178" s="110">
        <f>O178*H178</f>
        <v>1.4515199999999999</v>
      </c>
      <c r="Q178" s="110">
        <v>0</v>
      </c>
      <c r="R178" s="110">
        <f>Q178*H178</f>
        <v>0</v>
      </c>
      <c r="S178" s="110">
        <v>0</v>
      </c>
      <c r="T178" s="111">
        <f>S178*H178</f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12" t="s">
        <v>120</v>
      </c>
      <c r="AT178" s="112" t="s">
        <v>116</v>
      </c>
      <c r="AU178" s="112" t="s">
        <v>82</v>
      </c>
      <c r="AY178" s="16" t="s">
        <v>114</v>
      </c>
      <c r="BE178" s="113">
        <f>IF(N178="základní",J178,0)</f>
        <v>0</v>
      </c>
      <c r="BF178" s="113">
        <f>IF(N178="snížená",J178,0)</f>
        <v>0</v>
      </c>
      <c r="BG178" s="113">
        <f>IF(N178="zákl. přenesená",J178,0)</f>
        <v>0</v>
      </c>
      <c r="BH178" s="113">
        <f>IF(N178="sníž. přenesená",J178,0)</f>
        <v>0</v>
      </c>
      <c r="BI178" s="113">
        <f>IF(N178="nulová",J178,0)</f>
        <v>0</v>
      </c>
      <c r="BJ178" s="16" t="s">
        <v>80</v>
      </c>
      <c r="BK178" s="113">
        <f>ROUND(I178*H178,2)</f>
        <v>0</v>
      </c>
      <c r="BL178" s="16" t="s">
        <v>120</v>
      </c>
      <c r="BM178" s="112" t="s">
        <v>198</v>
      </c>
    </row>
    <row r="179" spans="1:65" s="13" customFormat="1" ht="10" x14ac:dyDescent="0.2">
      <c r="B179" s="246"/>
      <c r="C179" s="247"/>
      <c r="D179" s="244" t="s">
        <v>124</v>
      </c>
      <c r="E179" s="248" t="s">
        <v>1</v>
      </c>
      <c r="F179" s="249" t="s">
        <v>199</v>
      </c>
      <c r="G179" s="247"/>
      <c r="H179" s="250">
        <v>20.16</v>
      </c>
      <c r="I179" s="264"/>
      <c r="J179" s="247"/>
      <c r="L179" s="116"/>
      <c r="M179" s="118"/>
      <c r="N179" s="119"/>
      <c r="O179" s="119"/>
      <c r="P179" s="119"/>
      <c r="Q179" s="119"/>
      <c r="R179" s="119"/>
      <c r="S179" s="119"/>
      <c r="T179" s="120"/>
      <c r="AT179" s="117" t="s">
        <v>124</v>
      </c>
      <c r="AU179" s="117" t="s">
        <v>82</v>
      </c>
      <c r="AV179" s="13" t="s">
        <v>82</v>
      </c>
      <c r="AW179" s="13" t="s">
        <v>29</v>
      </c>
      <c r="AX179" s="13" t="s">
        <v>72</v>
      </c>
      <c r="AY179" s="117" t="s">
        <v>114</v>
      </c>
    </row>
    <row r="180" spans="1:65" s="14" customFormat="1" ht="10" x14ac:dyDescent="0.2">
      <c r="B180" s="251"/>
      <c r="C180" s="252"/>
      <c r="D180" s="244" t="s">
        <v>124</v>
      </c>
      <c r="E180" s="253" t="s">
        <v>1</v>
      </c>
      <c r="F180" s="254" t="s">
        <v>126</v>
      </c>
      <c r="G180" s="252"/>
      <c r="H180" s="255">
        <v>20.16</v>
      </c>
      <c r="I180" s="265"/>
      <c r="J180" s="252"/>
      <c r="L180" s="121"/>
      <c r="M180" s="123"/>
      <c r="N180" s="124"/>
      <c r="O180" s="124"/>
      <c r="P180" s="124"/>
      <c r="Q180" s="124"/>
      <c r="R180" s="124"/>
      <c r="S180" s="124"/>
      <c r="T180" s="125"/>
      <c r="AT180" s="122" t="s">
        <v>124</v>
      </c>
      <c r="AU180" s="122" t="s">
        <v>82</v>
      </c>
      <c r="AV180" s="14" t="s">
        <v>120</v>
      </c>
      <c r="AW180" s="14" t="s">
        <v>29</v>
      </c>
      <c r="AX180" s="14" t="s">
        <v>80</v>
      </c>
      <c r="AY180" s="122" t="s">
        <v>114</v>
      </c>
    </row>
    <row r="181" spans="1:65" s="2" customFormat="1" ht="24.15" customHeight="1" x14ac:dyDescent="0.2">
      <c r="A181" s="27"/>
      <c r="B181" s="175"/>
      <c r="C181" s="238" t="s">
        <v>200</v>
      </c>
      <c r="D181" s="238" t="s">
        <v>116</v>
      </c>
      <c r="E181" s="239" t="s">
        <v>201</v>
      </c>
      <c r="F181" s="240" t="s">
        <v>202</v>
      </c>
      <c r="G181" s="241" t="s">
        <v>129</v>
      </c>
      <c r="H181" s="242">
        <v>20.16</v>
      </c>
      <c r="I181" s="267">
        <v>0</v>
      </c>
      <c r="J181" s="243">
        <f>ROUND(I181*H181,2)</f>
        <v>0</v>
      </c>
      <c r="K181" s="107"/>
      <c r="L181" s="28"/>
      <c r="M181" s="108" t="s">
        <v>1</v>
      </c>
      <c r="N181" s="109" t="s">
        <v>37</v>
      </c>
      <c r="O181" s="110">
        <v>9.6000000000000002E-2</v>
      </c>
      <c r="P181" s="110">
        <f>O181*H181</f>
        <v>1.93536</v>
      </c>
      <c r="Q181" s="110">
        <v>0</v>
      </c>
      <c r="R181" s="110">
        <f>Q181*H181</f>
        <v>0</v>
      </c>
      <c r="S181" s="110">
        <v>0</v>
      </c>
      <c r="T181" s="111">
        <f>S181*H181</f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12" t="s">
        <v>120</v>
      </c>
      <c r="AT181" s="112" t="s">
        <v>116</v>
      </c>
      <c r="AU181" s="112" t="s">
        <v>82</v>
      </c>
      <c r="AY181" s="16" t="s">
        <v>114</v>
      </c>
      <c r="BE181" s="113">
        <f>IF(N181="základní",J181,0)</f>
        <v>0</v>
      </c>
      <c r="BF181" s="113">
        <f>IF(N181="snížená",J181,0)</f>
        <v>0</v>
      </c>
      <c r="BG181" s="113">
        <f>IF(N181="zákl. přenesená",J181,0)</f>
        <v>0</v>
      </c>
      <c r="BH181" s="113">
        <f>IF(N181="sníž. přenesená",J181,0)</f>
        <v>0</v>
      </c>
      <c r="BI181" s="113">
        <f>IF(N181="nulová",J181,0)</f>
        <v>0</v>
      </c>
      <c r="BJ181" s="16" t="s">
        <v>80</v>
      </c>
      <c r="BK181" s="113">
        <f>ROUND(I181*H181,2)</f>
        <v>0</v>
      </c>
      <c r="BL181" s="16" t="s">
        <v>120</v>
      </c>
      <c r="BM181" s="112" t="s">
        <v>203</v>
      </c>
    </row>
    <row r="182" spans="1:65" s="13" customFormat="1" ht="10" x14ac:dyDescent="0.2">
      <c r="B182" s="246"/>
      <c r="C182" s="247"/>
      <c r="D182" s="244" t="s">
        <v>124</v>
      </c>
      <c r="E182" s="248" t="s">
        <v>1</v>
      </c>
      <c r="F182" s="249" t="s">
        <v>199</v>
      </c>
      <c r="G182" s="247"/>
      <c r="H182" s="250">
        <v>20.16</v>
      </c>
      <c r="I182" s="264"/>
      <c r="J182" s="247"/>
      <c r="L182" s="116"/>
      <c r="M182" s="118"/>
      <c r="N182" s="119"/>
      <c r="O182" s="119"/>
      <c r="P182" s="119"/>
      <c r="Q182" s="119"/>
      <c r="R182" s="119"/>
      <c r="S182" s="119"/>
      <c r="T182" s="120"/>
      <c r="AT182" s="117" t="s">
        <v>124</v>
      </c>
      <c r="AU182" s="117" t="s">
        <v>82</v>
      </c>
      <c r="AV182" s="13" t="s">
        <v>82</v>
      </c>
      <c r="AW182" s="13" t="s">
        <v>29</v>
      </c>
      <c r="AX182" s="13" t="s">
        <v>72</v>
      </c>
      <c r="AY182" s="117" t="s">
        <v>114</v>
      </c>
    </row>
    <row r="183" spans="1:65" s="14" customFormat="1" ht="10" x14ac:dyDescent="0.2">
      <c r="B183" s="251"/>
      <c r="C183" s="252"/>
      <c r="D183" s="244" t="s">
        <v>124</v>
      </c>
      <c r="E183" s="253" t="s">
        <v>1</v>
      </c>
      <c r="F183" s="254" t="s">
        <v>126</v>
      </c>
      <c r="G183" s="252"/>
      <c r="H183" s="255">
        <v>20.16</v>
      </c>
      <c r="I183" s="265"/>
      <c r="J183" s="252"/>
      <c r="L183" s="121"/>
      <c r="M183" s="123"/>
      <c r="N183" s="124"/>
      <c r="O183" s="124"/>
      <c r="P183" s="124"/>
      <c r="Q183" s="124"/>
      <c r="R183" s="124"/>
      <c r="S183" s="124"/>
      <c r="T183" s="125"/>
      <c r="AT183" s="122" t="s">
        <v>124</v>
      </c>
      <c r="AU183" s="122" t="s">
        <v>82</v>
      </c>
      <c r="AV183" s="14" t="s">
        <v>120</v>
      </c>
      <c r="AW183" s="14" t="s">
        <v>29</v>
      </c>
      <c r="AX183" s="14" t="s">
        <v>80</v>
      </c>
      <c r="AY183" s="122" t="s">
        <v>114</v>
      </c>
    </row>
    <row r="184" spans="1:65" s="2" customFormat="1" ht="16.5" customHeight="1" x14ac:dyDescent="0.2">
      <c r="A184" s="27"/>
      <c r="B184" s="175"/>
      <c r="C184" s="238" t="s">
        <v>204</v>
      </c>
      <c r="D184" s="238" t="s">
        <v>116</v>
      </c>
      <c r="E184" s="239" t="s">
        <v>205</v>
      </c>
      <c r="F184" s="240" t="s">
        <v>206</v>
      </c>
      <c r="G184" s="241" t="s">
        <v>129</v>
      </c>
      <c r="H184" s="242">
        <v>40.32</v>
      </c>
      <c r="I184" s="267">
        <v>0</v>
      </c>
      <c r="J184" s="243">
        <f>ROUND(I184*H184,2)</f>
        <v>0</v>
      </c>
      <c r="K184" s="107"/>
      <c r="L184" s="28"/>
      <c r="M184" s="108" t="s">
        <v>1</v>
      </c>
      <c r="N184" s="109" t="s">
        <v>37</v>
      </c>
      <c r="O184" s="110">
        <v>8.9999999999999993E-3</v>
      </c>
      <c r="P184" s="110">
        <f>O184*H184</f>
        <v>0.36287999999999998</v>
      </c>
      <c r="Q184" s="110">
        <v>0</v>
      </c>
      <c r="R184" s="110">
        <f>Q184*H184</f>
        <v>0</v>
      </c>
      <c r="S184" s="110">
        <v>0</v>
      </c>
      <c r="T184" s="111">
        <f>S184*H184</f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12" t="s">
        <v>120</v>
      </c>
      <c r="AT184" s="112" t="s">
        <v>116</v>
      </c>
      <c r="AU184" s="112" t="s">
        <v>82</v>
      </c>
      <c r="AY184" s="16" t="s">
        <v>114</v>
      </c>
      <c r="BE184" s="113">
        <f>IF(N184="základní",J184,0)</f>
        <v>0</v>
      </c>
      <c r="BF184" s="113">
        <f>IF(N184="snížená",J184,0)</f>
        <v>0</v>
      </c>
      <c r="BG184" s="113">
        <f>IF(N184="zákl. přenesená",J184,0)</f>
        <v>0</v>
      </c>
      <c r="BH184" s="113">
        <f>IF(N184="sníž. přenesená",J184,0)</f>
        <v>0</v>
      </c>
      <c r="BI184" s="113">
        <f>IF(N184="nulová",J184,0)</f>
        <v>0</v>
      </c>
      <c r="BJ184" s="16" t="s">
        <v>80</v>
      </c>
      <c r="BK184" s="113">
        <f>ROUND(I184*H184,2)</f>
        <v>0</v>
      </c>
      <c r="BL184" s="16" t="s">
        <v>120</v>
      </c>
      <c r="BM184" s="112" t="s">
        <v>207</v>
      </c>
    </row>
    <row r="185" spans="1:65" s="13" customFormat="1" ht="10" x14ac:dyDescent="0.2">
      <c r="B185" s="246"/>
      <c r="C185" s="247"/>
      <c r="D185" s="244" t="s">
        <v>124</v>
      </c>
      <c r="E185" s="248" t="s">
        <v>1</v>
      </c>
      <c r="F185" s="249" t="s">
        <v>208</v>
      </c>
      <c r="G185" s="247"/>
      <c r="H185" s="250">
        <v>40.32</v>
      </c>
      <c r="I185" s="264"/>
      <c r="J185" s="247"/>
      <c r="L185" s="116"/>
      <c r="M185" s="118"/>
      <c r="N185" s="119"/>
      <c r="O185" s="119"/>
      <c r="P185" s="119"/>
      <c r="Q185" s="119"/>
      <c r="R185" s="119"/>
      <c r="S185" s="119"/>
      <c r="T185" s="120"/>
      <c r="AT185" s="117" t="s">
        <v>124</v>
      </c>
      <c r="AU185" s="117" t="s">
        <v>82</v>
      </c>
      <c r="AV185" s="13" t="s">
        <v>82</v>
      </c>
      <c r="AW185" s="13" t="s">
        <v>29</v>
      </c>
      <c r="AX185" s="13" t="s">
        <v>72</v>
      </c>
      <c r="AY185" s="117" t="s">
        <v>114</v>
      </c>
    </row>
    <row r="186" spans="1:65" s="14" customFormat="1" ht="10" x14ac:dyDescent="0.2">
      <c r="B186" s="251"/>
      <c r="C186" s="252"/>
      <c r="D186" s="244" t="s">
        <v>124</v>
      </c>
      <c r="E186" s="253" t="s">
        <v>1</v>
      </c>
      <c r="F186" s="254" t="s">
        <v>126</v>
      </c>
      <c r="G186" s="252"/>
      <c r="H186" s="255">
        <v>40.32</v>
      </c>
      <c r="I186" s="265"/>
      <c r="J186" s="252"/>
      <c r="L186" s="121"/>
      <c r="M186" s="123"/>
      <c r="N186" s="124"/>
      <c r="O186" s="124"/>
      <c r="P186" s="124"/>
      <c r="Q186" s="124"/>
      <c r="R186" s="124"/>
      <c r="S186" s="124"/>
      <c r="T186" s="125"/>
      <c r="AT186" s="122" t="s">
        <v>124</v>
      </c>
      <c r="AU186" s="122" t="s">
        <v>82</v>
      </c>
      <c r="AV186" s="14" t="s">
        <v>120</v>
      </c>
      <c r="AW186" s="14" t="s">
        <v>29</v>
      </c>
      <c r="AX186" s="14" t="s">
        <v>80</v>
      </c>
      <c r="AY186" s="122" t="s">
        <v>114</v>
      </c>
    </row>
    <row r="187" spans="1:65" s="2" customFormat="1" ht="24.15" customHeight="1" x14ac:dyDescent="0.2">
      <c r="A187" s="27"/>
      <c r="B187" s="175"/>
      <c r="C187" s="238" t="s">
        <v>209</v>
      </c>
      <c r="D187" s="238" t="s">
        <v>116</v>
      </c>
      <c r="E187" s="239" t="s">
        <v>210</v>
      </c>
      <c r="F187" s="240" t="s">
        <v>211</v>
      </c>
      <c r="G187" s="241" t="s">
        <v>212</v>
      </c>
      <c r="H187" s="242">
        <v>80.64</v>
      </c>
      <c r="I187" s="267">
        <v>0</v>
      </c>
      <c r="J187" s="243">
        <f>ROUND(I187*H187,2)</f>
        <v>0</v>
      </c>
      <c r="K187" s="107"/>
      <c r="L187" s="28"/>
      <c r="M187" s="108" t="s">
        <v>1</v>
      </c>
      <c r="N187" s="109" t="s">
        <v>37</v>
      </c>
      <c r="O187" s="110">
        <v>0</v>
      </c>
      <c r="P187" s="110">
        <f>O187*H187</f>
        <v>0</v>
      </c>
      <c r="Q187" s="110">
        <v>0</v>
      </c>
      <c r="R187" s="110">
        <f>Q187*H187</f>
        <v>0</v>
      </c>
      <c r="S187" s="110">
        <v>0</v>
      </c>
      <c r="T187" s="111">
        <f>S187*H187</f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12" t="s">
        <v>120</v>
      </c>
      <c r="AT187" s="112" t="s">
        <v>116</v>
      </c>
      <c r="AU187" s="112" t="s">
        <v>82</v>
      </c>
      <c r="AY187" s="16" t="s">
        <v>114</v>
      </c>
      <c r="BE187" s="113">
        <f>IF(N187="základní",J187,0)</f>
        <v>0</v>
      </c>
      <c r="BF187" s="113">
        <f>IF(N187="snížená",J187,0)</f>
        <v>0</v>
      </c>
      <c r="BG187" s="113">
        <f>IF(N187="zákl. přenesená",J187,0)</f>
        <v>0</v>
      </c>
      <c r="BH187" s="113">
        <f>IF(N187="sníž. přenesená",J187,0)</f>
        <v>0</v>
      </c>
      <c r="BI187" s="113">
        <f>IF(N187="nulová",J187,0)</f>
        <v>0</v>
      </c>
      <c r="BJ187" s="16" t="s">
        <v>80</v>
      </c>
      <c r="BK187" s="113">
        <f>ROUND(I187*H187,2)</f>
        <v>0</v>
      </c>
      <c r="BL187" s="16" t="s">
        <v>120</v>
      </c>
      <c r="BM187" s="112" t="s">
        <v>213</v>
      </c>
    </row>
    <row r="188" spans="1:65" s="2" customFormat="1" ht="18" x14ac:dyDescent="0.2">
      <c r="A188" s="27"/>
      <c r="B188" s="175"/>
      <c r="C188" s="176"/>
      <c r="D188" s="244" t="s">
        <v>122</v>
      </c>
      <c r="E188" s="176"/>
      <c r="F188" s="245" t="s">
        <v>214</v>
      </c>
      <c r="G188" s="176"/>
      <c r="H188" s="176"/>
      <c r="I188" s="263"/>
      <c r="J188" s="176"/>
      <c r="K188" s="27"/>
      <c r="L188" s="28"/>
      <c r="M188" s="114"/>
      <c r="N188" s="115"/>
      <c r="O188" s="51"/>
      <c r="P188" s="51"/>
      <c r="Q188" s="51"/>
      <c r="R188" s="51"/>
      <c r="S188" s="51"/>
      <c r="T188" s="52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T188" s="16" t="s">
        <v>122</v>
      </c>
      <c r="AU188" s="16" t="s">
        <v>82</v>
      </c>
    </row>
    <row r="189" spans="1:65" s="13" customFormat="1" ht="10" x14ac:dyDescent="0.2">
      <c r="B189" s="246"/>
      <c r="C189" s="247"/>
      <c r="D189" s="244" t="s">
        <v>124</v>
      </c>
      <c r="E189" s="248" t="s">
        <v>1</v>
      </c>
      <c r="F189" s="249" t="s">
        <v>215</v>
      </c>
      <c r="G189" s="247"/>
      <c r="H189" s="250">
        <v>80.64</v>
      </c>
      <c r="I189" s="264"/>
      <c r="J189" s="247"/>
      <c r="L189" s="116"/>
      <c r="M189" s="118"/>
      <c r="N189" s="119"/>
      <c r="O189" s="119"/>
      <c r="P189" s="119"/>
      <c r="Q189" s="119"/>
      <c r="R189" s="119"/>
      <c r="S189" s="119"/>
      <c r="T189" s="120"/>
      <c r="AT189" s="117" t="s">
        <v>124</v>
      </c>
      <c r="AU189" s="117" t="s">
        <v>82</v>
      </c>
      <c r="AV189" s="13" t="s">
        <v>82</v>
      </c>
      <c r="AW189" s="13" t="s">
        <v>29</v>
      </c>
      <c r="AX189" s="13" t="s">
        <v>72</v>
      </c>
      <c r="AY189" s="117" t="s">
        <v>114</v>
      </c>
    </row>
    <row r="190" spans="1:65" s="14" customFormat="1" ht="10" x14ac:dyDescent="0.2">
      <c r="B190" s="251"/>
      <c r="C190" s="252"/>
      <c r="D190" s="244" t="s">
        <v>124</v>
      </c>
      <c r="E190" s="253" t="s">
        <v>1</v>
      </c>
      <c r="F190" s="254" t="s">
        <v>126</v>
      </c>
      <c r="G190" s="252"/>
      <c r="H190" s="255">
        <v>80.64</v>
      </c>
      <c r="I190" s="265"/>
      <c r="J190" s="252"/>
      <c r="L190" s="121"/>
      <c r="M190" s="123"/>
      <c r="N190" s="124"/>
      <c r="O190" s="124"/>
      <c r="P190" s="124"/>
      <c r="Q190" s="124"/>
      <c r="R190" s="124"/>
      <c r="S190" s="124"/>
      <c r="T190" s="125"/>
      <c r="AT190" s="122" t="s">
        <v>124</v>
      </c>
      <c r="AU190" s="122" t="s">
        <v>82</v>
      </c>
      <c r="AV190" s="14" t="s">
        <v>120</v>
      </c>
      <c r="AW190" s="14" t="s">
        <v>29</v>
      </c>
      <c r="AX190" s="14" t="s">
        <v>80</v>
      </c>
      <c r="AY190" s="122" t="s">
        <v>114</v>
      </c>
    </row>
    <row r="191" spans="1:65" s="2" customFormat="1" ht="37.75" customHeight="1" x14ac:dyDescent="0.2">
      <c r="A191" s="27"/>
      <c r="B191" s="175"/>
      <c r="C191" s="238" t="s">
        <v>216</v>
      </c>
      <c r="D191" s="238" t="s">
        <v>116</v>
      </c>
      <c r="E191" s="239" t="s">
        <v>217</v>
      </c>
      <c r="F191" s="240" t="s">
        <v>218</v>
      </c>
      <c r="G191" s="241" t="s">
        <v>129</v>
      </c>
      <c r="H191" s="242">
        <v>44.71</v>
      </c>
      <c r="I191" s="267">
        <v>0</v>
      </c>
      <c r="J191" s="243">
        <f>ROUND(I191*H191,2)</f>
        <v>0</v>
      </c>
      <c r="K191" s="107"/>
      <c r="L191" s="28"/>
      <c r="M191" s="108" t="s">
        <v>1</v>
      </c>
      <c r="N191" s="109" t="s">
        <v>37</v>
      </c>
      <c r="O191" s="110">
        <v>0.29899999999999999</v>
      </c>
      <c r="P191" s="110">
        <f>O191*H191</f>
        <v>13.36829</v>
      </c>
      <c r="Q191" s="110">
        <v>0</v>
      </c>
      <c r="R191" s="110">
        <f>Q191*H191</f>
        <v>0</v>
      </c>
      <c r="S191" s="110">
        <v>0</v>
      </c>
      <c r="T191" s="111">
        <f>S191*H191</f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12" t="s">
        <v>120</v>
      </c>
      <c r="AT191" s="112" t="s">
        <v>116</v>
      </c>
      <c r="AU191" s="112" t="s">
        <v>82</v>
      </c>
      <c r="AY191" s="16" t="s">
        <v>114</v>
      </c>
      <c r="BE191" s="113">
        <f>IF(N191="základní",J191,0)</f>
        <v>0</v>
      </c>
      <c r="BF191" s="113">
        <f>IF(N191="snížená",J191,0)</f>
        <v>0</v>
      </c>
      <c r="BG191" s="113">
        <f>IF(N191="zákl. přenesená",J191,0)</f>
        <v>0</v>
      </c>
      <c r="BH191" s="113">
        <f>IF(N191="sníž. přenesená",J191,0)</f>
        <v>0</v>
      </c>
      <c r="BI191" s="113">
        <f>IF(N191="nulová",J191,0)</f>
        <v>0</v>
      </c>
      <c r="BJ191" s="16" t="s">
        <v>80</v>
      </c>
      <c r="BK191" s="113">
        <f>ROUND(I191*H191,2)</f>
        <v>0</v>
      </c>
      <c r="BL191" s="16" t="s">
        <v>120</v>
      </c>
      <c r="BM191" s="112" t="s">
        <v>219</v>
      </c>
    </row>
    <row r="192" spans="1:65" s="13" customFormat="1" ht="10" x14ac:dyDescent="0.2">
      <c r="B192" s="246"/>
      <c r="C192" s="247"/>
      <c r="D192" s="244" t="s">
        <v>124</v>
      </c>
      <c r="E192" s="248" t="s">
        <v>1</v>
      </c>
      <c r="F192" s="249" t="s">
        <v>220</v>
      </c>
      <c r="G192" s="247"/>
      <c r="H192" s="250">
        <v>44.71</v>
      </c>
      <c r="I192" s="264"/>
      <c r="J192" s="247"/>
      <c r="L192" s="116"/>
      <c r="M192" s="118"/>
      <c r="N192" s="119"/>
      <c r="O192" s="119"/>
      <c r="P192" s="119"/>
      <c r="Q192" s="119"/>
      <c r="R192" s="119"/>
      <c r="S192" s="119"/>
      <c r="T192" s="120"/>
      <c r="AT192" s="117" t="s">
        <v>124</v>
      </c>
      <c r="AU192" s="117" t="s">
        <v>82</v>
      </c>
      <c r="AV192" s="13" t="s">
        <v>82</v>
      </c>
      <c r="AW192" s="13" t="s">
        <v>29</v>
      </c>
      <c r="AX192" s="13" t="s">
        <v>72</v>
      </c>
      <c r="AY192" s="117" t="s">
        <v>114</v>
      </c>
    </row>
    <row r="193" spans="1:65" s="14" customFormat="1" ht="10" x14ac:dyDescent="0.2">
      <c r="B193" s="251"/>
      <c r="C193" s="252"/>
      <c r="D193" s="244" t="s">
        <v>124</v>
      </c>
      <c r="E193" s="253" t="s">
        <v>1</v>
      </c>
      <c r="F193" s="254" t="s">
        <v>126</v>
      </c>
      <c r="G193" s="252"/>
      <c r="H193" s="255">
        <v>44.71</v>
      </c>
      <c r="I193" s="265"/>
      <c r="J193" s="252"/>
      <c r="L193" s="121"/>
      <c r="M193" s="123"/>
      <c r="N193" s="124"/>
      <c r="O193" s="124"/>
      <c r="P193" s="124"/>
      <c r="Q193" s="124"/>
      <c r="R193" s="124"/>
      <c r="S193" s="124"/>
      <c r="T193" s="125"/>
      <c r="AT193" s="122" t="s">
        <v>124</v>
      </c>
      <c r="AU193" s="122" t="s">
        <v>82</v>
      </c>
      <c r="AV193" s="14" t="s">
        <v>120</v>
      </c>
      <c r="AW193" s="14" t="s">
        <v>29</v>
      </c>
      <c r="AX193" s="14" t="s">
        <v>80</v>
      </c>
      <c r="AY193" s="122" t="s">
        <v>114</v>
      </c>
    </row>
    <row r="194" spans="1:65" s="2" customFormat="1" ht="16.5" customHeight="1" x14ac:dyDescent="0.2">
      <c r="A194" s="27"/>
      <c r="B194" s="175"/>
      <c r="C194" s="256" t="s">
        <v>221</v>
      </c>
      <c r="D194" s="256" t="s">
        <v>222</v>
      </c>
      <c r="E194" s="257" t="s">
        <v>223</v>
      </c>
      <c r="F194" s="258" t="s">
        <v>224</v>
      </c>
      <c r="G194" s="259" t="s">
        <v>212</v>
      </c>
      <c r="H194" s="260">
        <v>24.623999999999999</v>
      </c>
      <c r="I194" s="268">
        <v>0</v>
      </c>
      <c r="J194" s="261">
        <f>ROUND(I194*H194,2)</f>
        <v>0</v>
      </c>
      <c r="K194" s="126"/>
      <c r="L194" s="127"/>
      <c r="M194" s="128" t="s">
        <v>1</v>
      </c>
      <c r="N194" s="129" t="s">
        <v>37</v>
      </c>
      <c r="O194" s="110">
        <v>0</v>
      </c>
      <c r="P194" s="110">
        <f>O194*H194</f>
        <v>0</v>
      </c>
      <c r="Q194" s="110">
        <v>0</v>
      </c>
      <c r="R194" s="110">
        <f>Q194*H194</f>
        <v>0</v>
      </c>
      <c r="S194" s="110">
        <v>0</v>
      </c>
      <c r="T194" s="111">
        <f>S194*H194</f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12" t="s">
        <v>164</v>
      </c>
      <c r="AT194" s="112" t="s">
        <v>222</v>
      </c>
      <c r="AU194" s="112" t="s">
        <v>82</v>
      </c>
      <c r="AY194" s="16" t="s">
        <v>114</v>
      </c>
      <c r="BE194" s="113">
        <f>IF(N194="základní",J194,0)</f>
        <v>0</v>
      </c>
      <c r="BF194" s="113">
        <f>IF(N194="snížená",J194,0)</f>
        <v>0</v>
      </c>
      <c r="BG194" s="113">
        <f>IF(N194="zákl. přenesená",J194,0)</f>
        <v>0</v>
      </c>
      <c r="BH194" s="113">
        <f>IF(N194="sníž. přenesená",J194,0)</f>
        <v>0</v>
      </c>
      <c r="BI194" s="113">
        <f>IF(N194="nulová",J194,0)</f>
        <v>0</v>
      </c>
      <c r="BJ194" s="16" t="s">
        <v>80</v>
      </c>
      <c r="BK194" s="113">
        <f>ROUND(I194*H194,2)</f>
        <v>0</v>
      </c>
      <c r="BL194" s="16" t="s">
        <v>120</v>
      </c>
      <c r="BM194" s="112" t="s">
        <v>225</v>
      </c>
    </row>
    <row r="195" spans="1:65" s="13" customFormat="1" ht="10" x14ac:dyDescent="0.2">
      <c r="B195" s="246"/>
      <c r="C195" s="247"/>
      <c r="D195" s="244" t="s">
        <v>124</v>
      </c>
      <c r="E195" s="248" t="s">
        <v>1</v>
      </c>
      <c r="F195" s="249" t="s">
        <v>226</v>
      </c>
      <c r="G195" s="247"/>
      <c r="H195" s="250">
        <v>24.623999999999999</v>
      </c>
      <c r="I195" s="264"/>
      <c r="J195" s="247"/>
      <c r="L195" s="116"/>
      <c r="M195" s="118"/>
      <c r="N195" s="119"/>
      <c r="O195" s="119"/>
      <c r="P195" s="119"/>
      <c r="Q195" s="119"/>
      <c r="R195" s="119"/>
      <c r="S195" s="119"/>
      <c r="T195" s="120"/>
      <c r="AT195" s="117" t="s">
        <v>124</v>
      </c>
      <c r="AU195" s="117" t="s">
        <v>82</v>
      </c>
      <c r="AV195" s="13" t="s">
        <v>82</v>
      </c>
      <c r="AW195" s="13" t="s">
        <v>29</v>
      </c>
      <c r="AX195" s="13" t="s">
        <v>72</v>
      </c>
      <c r="AY195" s="117" t="s">
        <v>114</v>
      </c>
    </row>
    <row r="196" spans="1:65" s="14" customFormat="1" ht="10" x14ac:dyDescent="0.2">
      <c r="B196" s="251"/>
      <c r="C196" s="252"/>
      <c r="D196" s="244" t="s">
        <v>124</v>
      </c>
      <c r="E196" s="253" t="s">
        <v>1</v>
      </c>
      <c r="F196" s="254" t="s">
        <v>126</v>
      </c>
      <c r="G196" s="252"/>
      <c r="H196" s="255">
        <v>24.623999999999999</v>
      </c>
      <c r="I196" s="265"/>
      <c r="J196" s="252"/>
      <c r="L196" s="121"/>
      <c r="M196" s="123"/>
      <c r="N196" s="124"/>
      <c r="O196" s="124"/>
      <c r="P196" s="124"/>
      <c r="Q196" s="124"/>
      <c r="R196" s="124"/>
      <c r="S196" s="124"/>
      <c r="T196" s="125"/>
      <c r="AT196" s="122" t="s">
        <v>124</v>
      </c>
      <c r="AU196" s="122" t="s">
        <v>82</v>
      </c>
      <c r="AV196" s="14" t="s">
        <v>120</v>
      </c>
      <c r="AW196" s="14" t="s">
        <v>29</v>
      </c>
      <c r="AX196" s="14" t="s">
        <v>80</v>
      </c>
      <c r="AY196" s="122" t="s">
        <v>114</v>
      </c>
    </row>
    <row r="197" spans="1:65" s="2" customFormat="1" ht="16.5" customHeight="1" x14ac:dyDescent="0.2">
      <c r="A197" s="27"/>
      <c r="B197" s="175"/>
      <c r="C197" s="256" t="s">
        <v>7</v>
      </c>
      <c r="D197" s="256" t="s">
        <v>222</v>
      </c>
      <c r="E197" s="257" t="s">
        <v>227</v>
      </c>
      <c r="F197" s="258" t="s">
        <v>228</v>
      </c>
      <c r="G197" s="259" t="s">
        <v>212</v>
      </c>
      <c r="H197" s="260">
        <v>6.84</v>
      </c>
      <c r="I197" s="268">
        <v>0</v>
      </c>
      <c r="J197" s="261">
        <f>ROUND(I197*H197,2)</f>
        <v>0</v>
      </c>
      <c r="K197" s="126"/>
      <c r="L197" s="127"/>
      <c r="M197" s="128" t="s">
        <v>1</v>
      </c>
      <c r="N197" s="129" t="s">
        <v>37</v>
      </c>
      <c r="O197" s="110">
        <v>0</v>
      </c>
      <c r="P197" s="110">
        <f>O197*H197</f>
        <v>0</v>
      </c>
      <c r="Q197" s="110">
        <v>0</v>
      </c>
      <c r="R197" s="110">
        <f>Q197*H197</f>
        <v>0</v>
      </c>
      <c r="S197" s="110">
        <v>0</v>
      </c>
      <c r="T197" s="111">
        <f>S197*H197</f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12" t="s">
        <v>164</v>
      </c>
      <c r="AT197" s="112" t="s">
        <v>222</v>
      </c>
      <c r="AU197" s="112" t="s">
        <v>82</v>
      </c>
      <c r="AY197" s="16" t="s">
        <v>114</v>
      </c>
      <c r="BE197" s="113">
        <f>IF(N197="základní",J197,0)</f>
        <v>0</v>
      </c>
      <c r="BF197" s="113">
        <f>IF(N197="snížená",J197,0)</f>
        <v>0</v>
      </c>
      <c r="BG197" s="113">
        <f>IF(N197="zákl. přenesená",J197,0)</f>
        <v>0</v>
      </c>
      <c r="BH197" s="113">
        <f>IF(N197="sníž. přenesená",J197,0)</f>
        <v>0</v>
      </c>
      <c r="BI197" s="113">
        <f>IF(N197="nulová",J197,0)</f>
        <v>0</v>
      </c>
      <c r="BJ197" s="16" t="s">
        <v>80</v>
      </c>
      <c r="BK197" s="113">
        <f>ROUND(I197*H197,2)</f>
        <v>0</v>
      </c>
      <c r="BL197" s="16" t="s">
        <v>120</v>
      </c>
      <c r="BM197" s="112" t="s">
        <v>229</v>
      </c>
    </row>
    <row r="198" spans="1:65" s="13" customFormat="1" ht="10" x14ac:dyDescent="0.2">
      <c r="B198" s="246"/>
      <c r="C198" s="247"/>
      <c r="D198" s="244" t="s">
        <v>124</v>
      </c>
      <c r="E198" s="248" t="s">
        <v>1</v>
      </c>
      <c r="F198" s="249" t="s">
        <v>230</v>
      </c>
      <c r="G198" s="247"/>
      <c r="H198" s="250">
        <v>6.84</v>
      </c>
      <c r="I198" s="264"/>
      <c r="J198" s="247"/>
      <c r="L198" s="116"/>
      <c r="M198" s="118"/>
      <c r="N198" s="119"/>
      <c r="O198" s="119"/>
      <c r="P198" s="119"/>
      <c r="Q198" s="119"/>
      <c r="R198" s="119"/>
      <c r="S198" s="119"/>
      <c r="T198" s="120"/>
      <c r="AT198" s="117" t="s">
        <v>124</v>
      </c>
      <c r="AU198" s="117" t="s">
        <v>82</v>
      </c>
      <c r="AV198" s="13" t="s">
        <v>82</v>
      </c>
      <c r="AW198" s="13" t="s">
        <v>29</v>
      </c>
      <c r="AX198" s="13" t="s">
        <v>72</v>
      </c>
      <c r="AY198" s="117" t="s">
        <v>114</v>
      </c>
    </row>
    <row r="199" spans="1:65" s="14" customFormat="1" ht="10" x14ac:dyDescent="0.2">
      <c r="B199" s="251"/>
      <c r="C199" s="252"/>
      <c r="D199" s="244" t="s">
        <v>124</v>
      </c>
      <c r="E199" s="253" t="s">
        <v>1</v>
      </c>
      <c r="F199" s="254" t="s">
        <v>126</v>
      </c>
      <c r="G199" s="252"/>
      <c r="H199" s="255">
        <v>6.84</v>
      </c>
      <c r="I199" s="265"/>
      <c r="J199" s="252"/>
      <c r="L199" s="121"/>
      <c r="M199" s="123"/>
      <c r="N199" s="124"/>
      <c r="O199" s="124"/>
      <c r="P199" s="124"/>
      <c r="Q199" s="124"/>
      <c r="R199" s="124"/>
      <c r="S199" s="124"/>
      <c r="T199" s="125"/>
      <c r="AT199" s="122" t="s">
        <v>124</v>
      </c>
      <c r="AU199" s="122" t="s">
        <v>82</v>
      </c>
      <c r="AV199" s="14" t="s">
        <v>120</v>
      </c>
      <c r="AW199" s="14" t="s">
        <v>29</v>
      </c>
      <c r="AX199" s="14" t="s">
        <v>80</v>
      </c>
      <c r="AY199" s="122" t="s">
        <v>114</v>
      </c>
    </row>
    <row r="200" spans="1:65" s="2" customFormat="1" ht="62.75" customHeight="1" x14ac:dyDescent="0.2">
      <c r="A200" s="27"/>
      <c r="B200" s="175"/>
      <c r="C200" s="238" t="s">
        <v>231</v>
      </c>
      <c r="D200" s="238" t="s">
        <v>116</v>
      </c>
      <c r="E200" s="239" t="s">
        <v>232</v>
      </c>
      <c r="F200" s="240" t="s">
        <v>233</v>
      </c>
      <c r="G200" s="241" t="s">
        <v>129</v>
      </c>
      <c r="H200" s="242">
        <v>23.76</v>
      </c>
      <c r="I200" s="267">
        <v>0</v>
      </c>
      <c r="J200" s="243">
        <f>ROUND(I200*H200,2)</f>
        <v>0</v>
      </c>
      <c r="K200" s="107"/>
      <c r="L200" s="28"/>
      <c r="M200" s="108" t="s">
        <v>1</v>
      </c>
      <c r="N200" s="109" t="s">
        <v>37</v>
      </c>
      <c r="O200" s="110">
        <v>0.28599999999999998</v>
      </c>
      <c r="P200" s="110">
        <f>O200*H200</f>
        <v>6.7953599999999996</v>
      </c>
      <c r="Q200" s="110">
        <v>0</v>
      </c>
      <c r="R200" s="110">
        <f>Q200*H200</f>
        <v>0</v>
      </c>
      <c r="S200" s="110">
        <v>0</v>
      </c>
      <c r="T200" s="111">
        <f>S200*H200</f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12" t="s">
        <v>120</v>
      </c>
      <c r="AT200" s="112" t="s">
        <v>116</v>
      </c>
      <c r="AU200" s="112" t="s">
        <v>82</v>
      </c>
      <c r="AY200" s="16" t="s">
        <v>114</v>
      </c>
      <c r="BE200" s="113">
        <f>IF(N200="základní",J200,0)</f>
        <v>0</v>
      </c>
      <c r="BF200" s="113">
        <f>IF(N200="snížená",J200,0)</f>
        <v>0</v>
      </c>
      <c r="BG200" s="113">
        <f>IF(N200="zákl. přenesená",J200,0)</f>
        <v>0</v>
      </c>
      <c r="BH200" s="113">
        <f>IF(N200="sníž. přenesená",J200,0)</f>
        <v>0</v>
      </c>
      <c r="BI200" s="113">
        <f>IF(N200="nulová",J200,0)</f>
        <v>0</v>
      </c>
      <c r="BJ200" s="16" t="s">
        <v>80</v>
      </c>
      <c r="BK200" s="113">
        <f>ROUND(I200*H200,2)</f>
        <v>0</v>
      </c>
      <c r="BL200" s="16" t="s">
        <v>120</v>
      </c>
      <c r="BM200" s="112" t="s">
        <v>234</v>
      </c>
    </row>
    <row r="201" spans="1:65" s="13" customFormat="1" ht="10" x14ac:dyDescent="0.2">
      <c r="B201" s="246"/>
      <c r="C201" s="247"/>
      <c r="D201" s="244" t="s">
        <v>124</v>
      </c>
      <c r="E201" s="248" t="s">
        <v>1</v>
      </c>
      <c r="F201" s="249" t="s">
        <v>235</v>
      </c>
      <c r="G201" s="247"/>
      <c r="H201" s="250">
        <v>20.16</v>
      </c>
      <c r="I201" s="264"/>
      <c r="J201" s="247"/>
      <c r="L201" s="116"/>
      <c r="M201" s="118"/>
      <c r="N201" s="119"/>
      <c r="O201" s="119"/>
      <c r="P201" s="119"/>
      <c r="Q201" s="119"/>
      <c r="R201" s="119"/>
      <c r="S201" s="119"/>
      <c r="T201" s="120"/>
      <c r="AT201" s="117" t="s">
        <v>124</v>
      </c>
      <c r="AU201" s="117" t="s">
        <v>82</v>
      </c>
      <c r="AV201" s="13" t="s">
        <v>82</v>
      </c>
      <c r="AW201" s="13" t="s">
        <v>29</v>
      </c>
      <c r="AX201" s="13" t="s">
        <v>72</v>
      </c>
      <c r="AY201" s="117" t="s">
        <v>114</v>
      </c>
    </row>
    <row r="202" spans="1:65" s="13" customFormat="1" ht="10" x14ac:dyDescent="0.2">
      <c r="B202" s="246"/>
      <c r="C202" s="247"/>
      <c r="D202" s="244" t="s">
        <v>124</v>
      </c>
      <c r="E202" s="248" t="s">
        <v>1</v>
      </c>
      <c r="F202" s="249" t="s">
        <v>236</v>
      </c>
      <c r="G202" s="247"/>
      <c r="H202" s="250">
        <v>3.6</v>
      </c>
      <c r="I202" s="264"/>
      <c r="J202" s="247"/>
      <c r="L202" s="116"/>
      <c r="M202" s="118"/>
      <c r="N202" s="119"/>
      <c r="O202" s="119"/>
      <c r="P202" s="119"/>
      <c r="Q202" s="119"/>
      <c r="R202" s="119"/>
      <c r="S202" s="119"/>
      <c r="T202" s="120"/>
      <c r="AT202" s="117" t="s">
        <v>124</v>
      </c>
      <c r="AU202" s="117" t="s">
        <v>82</v>
      </c>
      <c r="AV202" s="13" t="s">
        <v>82</v>
      </c>
      <c r="AW202" s="13" t="s">
        <v>29</v>
      </c>
      <c r="AX202" s="13" t="s">
        <v>72</v>
      </c>
      <c r="AY202" s="117" t="s">
        <v>114</v>
      </c>
    </row>
    <row r="203" spans="1:65" s="14" customFormat="1" ht="10" x14ac:dyDescent="0.2">
      <c r="B203" s="251"/>
      <c r="C203" s="252"/>
      <c r="D203" s="244" t="s">
        <v>124</v>
      </c>
      <c r="E203" s="253" t="s">
        <v>1</v>
      </c>
      <c r="F203" s="254" t="s">
        <v>126</v>
      </c>
      <c r="G203" s="252"/>
      <c r="H203" s="255">
        <v>23.76</v>
      </c>
      <c r="I203" s="265"/>
      <c r="J203" s="252"/>
      <c r="L203" s="121"/>
      <c r="M203" s="123"/>
      <c r="N203" s="124"/>
      <c r="O203" s="124"/>
      <c r="P203" s="124"/>
      <c r="Q203" s="124"/>
      <c r="R203" s="124"/>
      <c r="S203" s="124"/>
      <c r="T203" s="125"/>
      <c r="AT203" s="122" t="s">
        <v>124</v>
      </c>
      <c r="AU203" s="122" t="s">
        <v>82</v>
      </c>
      <c r="AV203" s="14" t="s">
        <v>120</v>
      </c>
      <c r="AW203" s="14" t="s">
        <v>29</v>
      </c>
      <c r="AX203" s="14" t="s">
        <v>80</v>
      </c>
      <c r="AY203" s="122" t="s">
        <v>114</v>
      </c>
    </row>
    <row r="204" spans="1:65" s="2" customFormat="1" ht="16.5" customHeight="1" x14ac:dyDescent="0.2">
      <c r="A204" s="27"/>
      <c r="B204" s="175"/>
      <c r="C204" s="256" t="s">
        <v>237</v>
      </c>
      <c r="D204" s="256" t="s">
        <v>222</v>
      </c>
      <c r="E204" s="257" t="s">
        <v>238</v>
      </c>
      <c r="F204" s="258" t="s">
        <v>239</v>
      </c>
      <c r="G204" s="259" t="s">
        <v>212</v>
      </c>
      <c r="H204" s="260">
        <v>47.52</v>
      </c>
      <c r="I204" s="268">
        <v>0</v>
      </c>
      <c r="J204" s="261">
        <f>ROUND(I204*H204,2)</f>
        <v>0</v>
      </c>
      <c r="K204" s="126"/>
      <c r="L204" s="127"/>
      <c r="M204" s="128" t="s">
        <v>1</v>
      </c>
      <c r="N204" s="129" t="s">
        <v>37</v>
      </c>
      <c r="O204" s="110">
        <v>0</v>
      </c>
      <c r="P204" s="110">
        <f>O204*H204</f>
        <v>0</v>
      </c>
      <c r="Q204" s="110">
        <v>0</v>
      </c>
      <c r="R204" s="110">
        <f>Q204*H204</f>
        <v>0</v>
      </c>
      <c r="S204" s="110">
        <v>0</v>
      </c>
      <c r="T204" s="111">
        <f>S204*H204</f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R204" s="112" t="s">
        <v>164</v>
      </c>
      <c r="AT204" s="112" t="s">
        <v>222</v>
      </c>
      <c r="AU204" s="112" t="s">
        <v>82</v>
      </c>
      <c r="AY204" s="16" t="s">
        <v>114</v>
      </c>
      <c r="BE204" s="113">
        <f>IF(N204="základní",J204,0)</f>
        <v>0</v>
      </c>
      <c r="BF204" s="113">
        <f>IF(N204="snížená",J204,0)</f>
        <v>0</v>
      </c>
      <c r="BG204" s="113">
        <f>IF(N204="zákl. přenesená",J204,0)</f>
        <v>0</v>
      </c>
      <c r="BH204" s="113">
        <f>IF(N204="sníž. přenesená",J204,0)</f>
        <v>0</v>
      </c>
      <c r="BI204" s="113">
        <f>IF(N204="nulová",J204,0)</f>
        <v>0</v>
      </c>
      <c r="BJ204" s="16" t="s">
        <v>80</v>
      </c>
      <c r="BK204" s="113">
        <f>ROUND(I204*H204,2)</f>
        <v>0</v>
      </c>
      <c r="BL204" s="16" t="s">
        <v>120</v>
      </c>
      <c r="BM204" s="112" t="s">
        <v>240</v>
      </c>
    </row>
    <row r="205" spans="1:65" s="13" customFormat="1" ht="10" x14ac:dyDescent="0.2">
      <c r="B205" s="246"/>
      <c r="C205" s="247"/>
      <c r="D205" s="244" t="s">
        <v>124</v>
      </c>
      <c r="E205" s="248" t="s">
        <v>1</v>
      </c>
      <c r="F205" s="249" t="s">
        <v>241</v>
      </c>
      <c r="G205" s="247"/>
      <c r="H205" s="250">
        <v>47.52</v>
      </c>
      <c r="I205" s="264"/>
      <c r="J205" s="247"/>
      <c r="L205" s="116"/>
      <c r="M205" s="118"/>
      <c r="N205" s="119"/>
      <c r="O205" s="119"/>
      <c r="P205" s="119"/>
      <c r="Q205" s="119"/>
      <c r="R205" s="119"/>
      <c r="S205" s="119"/>
      <c r="T205" s="120"/>
      <c r="AT205" s="117" t="s">
        <v>124</v>
      </c>
      <c r="AU205" s="117" t="s">
        <v>82</v>
      </c>
      <c r="AV205" s="13" t="s">
        <v>82</v>
      </c>
      <c r="AW205" s="13" t="s">
        <v>29</v>
      </c>
      <c r="AX205" s="13" t="s">
        <v>72</v>
      </c>
      <c r="AY205" s="117" t="s">
        <v>114</v>
      </c>
    </row>
    <row r="206" spans="1:65" s="14" customFormat="1" ht="10" x14ac:dyDescent="0.2">
      <c r="B206" s="251"/>
      <c r="C206" s="252"/>
      <c r="D206" s="244" t="s">
        <v>124</v>
      </c>
      <c r="E206" s="253" t="s">
        <v>1</v>
      </c>
      <c r="F206" s="254" t="s">
        <v>126</v>
      </c>
      <c r="G206" s="252"/>
      <c r="H206" s="255">
        <v>47.52</v>
      </c>
      <c r="I206" s="265"/>
      <c r="J206" s="252"/>
      <c r="L206" s="121"/>
      <c r="M206" s="123"/>
      <c r="N206" s="124"/>
      <c r="O206" s="124"/>
      <c r="P206" s="124"/>
      <c r="Q206" s="124"/>
      <c r="R206" s="124"/>
      <c r="S206" s="124"/>
      <c r="T206" s="125"/>
      <c r="AT206" s="122" t="s">
        <v>124</v>
      </c>
      <c r="AU206" s="122" t="s">
        <v>82</v>
      </c>
      <c r="AV206" s="14" t="s">
        <v>120</v>
      </c>
      <c r="AW206" s="14" t="s">
        <v>29</v>
      </c>
      <c r="AX206" s="14" t="s">
        <v>80</v>
      </c>
      <c r="AY206" s="122" t="s">
        <v>114</v>
      </c>
    </row>
    <row r="207" spans="1:65" s="2" customFormat="1" ht="37.75" customHeight="1" x14ac:dyDescent="0.2">
      <c r="A207" s="27"/>
      <c r="B207" s="175"/>
      <c r="C207" s="238" t="s">
        <v>242</v>
      </c>
      <c r="D207" s="238" t="s">
        <v>116</v>
      </c>
      <c r="E207" s="239" t="s">
        <v>243</v>
      </c>
      <c r="F207" s="240" t="s">
        <v>244</v>
      </c>
      <c r="G207" s="241" t="s">
        <v>159</v>
      </c>
      <c r="H207" s="242">
        <v>28.8</v>
      </c>
      <c r="I207" s="267">
        <v>0</v>
      </c>
      <c r="J207" s="243">
        <f>ROUND(I207*H207,2)</f>
        <v>0</v>
      </c>
      <c r="K207" s="107"/>
      <c r="L207" s="28"/>
      <c r="M207" s="108" t="s">
        <v>1</v>
      </c>
      <c r="N207" s="109" t="s">
        <v>37</v>
      </c>
      <c r="O207" s="110">
        <v>0.114</v>
      </c>
      <c r="P207" s="110">
        <f>O207*H207</f>
        <v>3.2832000000000003</v>
      </c>
      <c r="Q207" s="110">
        <v>0</v>
      </c>
      <c r="R207" s="110">
        <f>Q207*H207</f>
        <v>0</v>
      </c>
      <c r="S207" s="110">
        <v>0</v>
      </c>
      <c r="T207" s="111">
        <f>S207*H207</f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12" t="s">
        <v>120</v>
      </c>
      <c r="AT207" s="112" t="s">
        <v>116</v>
      </c>
      <c r="AU207" s="112" t="s">
        <v>82</v>
      </c>
      <c r="AY207" s="16" t="s">
        <v>114</v>
      </c>
      <c r="BE207" s="113">
        <f>IF(N207="základní",J207,0)</f>
        <v>0</v>
      </c>
      <c r="BF207" s="113">
        <f>IF(N207="snížená",J207,0)</f>
        <v>0</v>
      </c>
      <c r="BG207" s="113">
        <f>IF(N207="zákl. přenesená",J207,0)</f>
        <v>0</v>
      </c>
      <c r="BH207" s="113">
        <f>IF(N207="sníž. přenesená",J207,0)</f>
        <v>0</v>
      </c>
      <c r="BI207" s="113">
        <f>IF(N207="nulová",J207,0)</f>
        <v>0</v>
      </c>
      <c r="BJ207" s="16" t="s">
        <v>80</v>
      </c>
      <c r="BK207" s="113">
        <f>ROUND(I207*H207,2)</f>
        <v>0</v>
      </c>
      <c r="BL207" s="16" t="s">
        <v>120</v>
      </c>
      <c r="BM207" s="112" t="s">
        <v>245</v>
      </c>
    </row>
    <row r="208" spans="1:65" s="13" customFormat="1" ht="10" x14ac:dyDescent="0.2">
      <c r="B208" s="246"/>
      <c r="C208" s="247"/>
      <c r="D208" s="244" t="s">
        <v>124</v>
      </c>
      <c r="E208" s="248" t="s">
        <v>1</v>
      </c>
      <c r="F208" s="249" t="s">
        <v>246</v>
      </c>
      <c r="G208" s="247"/>
      <c r="H208" s="250">
        <v>21.6</v>
      </c>
      <c r="I208" s="264"/>
      <c r="J208" s="247"/>
      <c r="L208" s="116"/>
      <c r="M208" s="118"/>
      <c r="N208" s="119"/>
      <c r="O208" s="119"/>
      <c r="P208" s="119"/>
      <c r="Q208" s="119"/>
      <c r="R208" s="119"/>
      <c r="S208" s="119"/>
      <c r="T208" s="120"/>
      <c r="AT208" s="117" t="s">
        <v>124</v>
      </c>
      <c r="AU208" s="117" t="s">
        <v>82</v>
      </c>
      <c r="AV208" s="13" t="s">
        <v>82</v>
      </c>
      <c r="AW208" s="13" t="s">
        <v>29</v>
      </c>
      <c r="AX208" s="13" t="s">
        <v>72</v>
      </c>
      <c r="AY208" s="117" t="s">
        <v>114</v>
      </c>
    </row>
    <row r="209" spans="1:65" s="13" customFormat="1" ht="10" x14ac:dyDescent="0.2">
      <c r="B209" s="246"/>
      <c r="C209" s="247"/>
      <c r="D209" s="244" t="s">
        <v>124</v>
      </c>
      <c r="E209" s="248" t="s">
        <v>1</v>
      </c>
      <c r="F209" s="249" t="s">
        <v>247</v>
      </c>
      <c r="G209" s="247"/>
      <c r="H209" s="250">
        <v>7.2</v>
      </c>
      <c r="I209" s="264"/>
      <c r="J209" s="247"/>
      <c r="L209" s="116"/>
      <c r="M209" s="118"/>
      <c r="N209" s="119"/>
      <c r="O209" s="119"/>
      <c r="P209" s="119"/>
      <c r="Q209" s="119"/>
      <c r="R209" s="119"/>
      <c r="S209" s="119"/>
      <c r="T209" s="120"/>
      <c r="AT209" s="117" t="s">
        <v>124</v>
      </c>
      <c r="AU209" s="117" t="s">
        <v>82</v>
      </c>
      <c r="AV209" s="13" t="s">
        <v>82</v>
      </c>
      <c r="AW209" s="13" t="s">
        <v>29</v>
      </c>
      <c r="AX209" s="13" t="s">
        <v>72</v>
      </c>
      <c r="AY209" s="117" t="s">
        <v>114</v>
      </c>
    </row>
    <row r="210" spans="1:65" s="14" customFormat="1" ht="10" x14ac:dyDescent="0.2">
      <c r="B210" s="251"/>
      <c r="C210" s="252"/>
      <c r="D210" s="244" t="s">
        <v>124</v>
      </c>
      <c r="E210" s="253" t="s">
        <v>1</v>
      </c>
      <c r="F210" s="254" t="s">
        <v>126</v>
      </c>
      <c r="G210" s="252"/>
      <c r="H210" s="255">
        <v>28.8</v>
      </c>
      <c r="I210" s="265"/>
      <c r="J210" s="252"/>
      <c r="L210" s="121"/>
      <c r="M210" s="123"/>
      <c r="N210" s="124"/>
      <c r="O210" s="124"/>
      <c r="P210" s="124"/>
      <c r="Q210" s="124"/>
      <c r="R210" s="124"/>
      <c r="S210" s="124"/>
      <c r="T210" s="125"/>
      <c r="AT210" s="122" t="s">
        <v>124</v>
      </c>
      <c r="AU210" s="122" t="s">
        <v>82</v>
      </c>
      <c r="AV210" s="14" t="s">
        <v>120</v>
      </c>
      <c r="AW210" s="14" t="s">
        <v>29</v>
      </c>
      <c r="AX210" s="14" t="s">
        <v>80</v>
      </c>
      <c r="AY210" s="122" t="s">
        <v>114</v>
      </c>
    </row>
    <row r="211" spans="1:65" s="2" customFormat="1" ht="37.75" customHeight="1" x14ac:dyDescent="0.2">
      <c r="A211" s="27"/>
      <c r="B211" s="175"/>
      <c r="C211" s="238" t="s">
        <v>248</v>
      </c>
      <c r="D211" s="238" t="s">
        <v>116</v>
      </c>
      <c r="E211" s="239" t="s">
        <v>249</v>
      </c>
      <c r="F211" s="240" t="s">
        <v>250</v>
      </c>
      <c r="G211" s="241" t="s">
        <v>159</v>
      </c>
      <c r="H211" s="242">
        <v>28.8</v>
      </c>
      <c r="I211" s="267">
        <v>0</v>
      </c>
      <c r="J211" s="243">
        <f>ROUND(I211*H211,2)</f>
        <v>0</v>
      </c>
      <c r="K211" s="107"/>
      <c r="L211" s="28"/>
      <c r="M211" s="108" t="s">
        <v>1</v>
      </c>
      <c r="N211" s="109" t="s">
        <v>37</v>
      </c>
      <c r="O211" s="110">
        <v>7.0000000000000001E-3</v>
      </c>
      <c r="P211" s="110">
        <f>O211*H211</f>
        <v>0.2016</v>
      </c>
      <c r="Q211" s="110">
        <v>0</v>
      </c>
      <c r="R211" s="110">
        <f>Q211*H211</f>
        <v>0</v>
      </c>
      <c r="S211" s="110">
        <v>0</v>
      </c>
      <c r="T211" s="111">
        <f>S211*H211</f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12" t="s">
        <v>120</v>
      </c>
      <c r="AT211" s="112" t="s">
        <v>116</v>
      </c>
      <c r="AU211" s="112" t="s">
        <v>82</v>
      </c>
      <c r="AY211" s="16" t="s">
        <v>114</v>
      </c>
      <c r="BE211" s="113">
        <f>IF(N211="základní",J211,0)</f>
        <v>0</v>
      </c>
      <c r="BF211" s="113">
        <f>IF(N211="snížená",J211,0)</f>
        <v>0</v>
      </c>
      <c r="BG211" s="113">
        <f>IF(N211="zákl. přenesená",J211,0)</f>
        <v>0</v>
      </c>
      <c r="BH211" s="113">
        <f>IF(N211="sníž. přenesená",J211,0)</f>
        <v>0</v>
      </c>
      <c r="BI211" s="113">
        <f>IF(N211="nulová",J211,0)</f>
        <v>0</v>
      </c>
      <c r="BJ211" s="16" t="s">
        <v>80</v>
      </c>
      <c r="BK211" s="113">
        <f>ROUND(I211*H211,2)</f>
        <v>0</v>
      </c>
      <c r="BL211" s="16" t="s">
        <v>120</v>
      </c>
      <c r="BM211" s="112" t="s">
        <v>251</v>
      </c>
    </row>
    <row r="212" spans="1:65" s="13" customFormat="1" ht="10" x14ac:dyDescent="0.2">
      <c r="B212" s="246"/>
      <c r="C212" s="247"/>
      <c r="D212" s="244" t="s">
        <v>124</v>
      </c>
      <c r="E212" s="248" t="s">
        <v>1</v>
      </c>
      <c r="F212" s="249" t="s">
        <v>246</v>
      </c>
      <c r="G212" s="247"/>
      <c r="H212" s="250">
        <v>21.6</v>
      </c>
      <c r="I212" s="264"/>
      <c r="J212" s="247"/>
      <c r="L212" s="116"/>
      <c r="M212" s="118"/>
      <c r="N212" s="119"/>
      <c r="O212" s="119"/>
      <c r="P212" s="119"/>
      <c r="Q212" s="119"/>
      <c r="R212" s="119"/>
      <c r="S212" s="119"/>
      <c r="T212" s="120"/>
      <c r="AT212" s="117" t="s">
        <v>124</v>
      </c>
      <c r="AU212" s="117" t="s">
        <v>82</v>
      </c>
      <c r="AV212" s="13" t="s">
        <v>82</v>
      </c>
      <c r="AW212" s="13" t="s">
        <v>29</v>
      </c>
      <c r="AX212" s="13" t="s">
        <v>72</v>
      </c>
      <c r="AY212" s="117" t="s">
        <v>114</v>
      </c>
    </row>
    <row r="213" spans="1:65" s="13" customFormat="1" ht="10" x14ac:dyDescent="0.2">
      <c r="B213" s="246"/>
      <c r="C213" s="247"/>
      <c r="D213" s="244" t="s">
        <v>124</v>
      </c>
      <c r="E213" s="248" t="s">
        <v>1</v>
      </c>
      <c r="F213" s="249" t="s">
        <v>247</v>
      </c>
      <c r="G213" s="247"/>
      <c r="H213" s="250">
        <v>7.2</v>
      </c>
      <c r="I213" s="264"/>
      <c r="J213" s="247"/>
      <c r="L213" s="116"/>
      <c r="M213" s="118"/>
      <c r="N213" s="119"/>
      <c r="O213" s="119"/>
      <c r="P213" s="119"/>
      <c r="Q213" s="119"/>
      <c r="R213" s="119"/>
      <c r="S213" s="119"/>
      <c r="T213" s="120"/>
      <c r="AT213" s="117" t="s">
        <v>124</v>
      </c>
      <c r="AU213" s="117" t="s">
        <v>82</v>
      </c>
      <c r="AV213" s="13" t="s">
        <v>82</v>
      </c>
      <c r="AW213" s="13" t="s">
        <v>29</v>
      </c>
      <c r="AX213" s="13" t="s">
        <v>72</v>
      </c>
      <c r="AY213" s="117" t="s">
        <v>114</v>
      </c>
    </row>
    <row r="214" spans="1:65" s="14" customFormat="1" ht="10" x14ac:dyDescent="0.2">
      <c r="B214" s="251"/>
      <c r="C214" s="252"/>
      <c r="D214" s="244" t="s">
        <v>124</v>
      </c>
      <c r="E214" s="253" t="s">
        <v>1</v>
      </c>
      <c r="F214" s="254" t="s">
        <v>126</v>
      </c>
      <c r="G214" s="252"/>
      <c r="H214" s="255">
        <v>28.8</v>
      </c>
      <c r="I214" s="265"/>
      <c r="J214" s="252"/>
      <c r="L214" s="121"/>
      <c r="M214" s="123"/>
      <c r="N214" s="124"/>
      <c r="O214" s="124"/>
      <c r="P214" s="124"/>
      <c r="Q214" s="124"/>
      <c r="R214" s="124"/>
      <c r="S214" s="124"/>
      <c r="T214" s="125"/>
      <c r="AT214" s="122" t="s">
        <v>124</v>
      </c>
      <c r="AU214" s="122" t="s">
        <v>82</v>
      </c>
      <c r="AV214" s="14" t="s">
        <v>120</v>
      </c>
      <c r="AW214" s="14" t="s">
        <v>29</v>
      </c>
      <c r="AX214" s="14" t="s">
        <v>80</v>
      </c>
      <c r="AY214" s="122" t="s">
        <v>114</v>
      </c>
    </row>
    <row r="215" spans="1:65" s="2" customFormat="1" ht="16.5" customHeight="1" x14ac:dyDescent="0.2">
      <c r="A215" s="27"/>
      <c r="B215" s="175"/>
      <c r="C215" s="256" t="s">
        <v>252</v>
      </c>
      <c r="D215" s="256" t="s">
        <v>222</v>
      </c>
      <c r="E215" s="257" t="s">
        <v>253</v>
      </c>
      <c r="F215" s="258" t="s">
        <v>254</v>
      </c>
      <c r="G215" s="259" t="s">
        <v>255</v>
      </c>
      <c r="H215" s="260">
        <v>0.432</v>
      </c>
      <c r="I215" s="268">
        <v>0</v>
      </c>
      <c r="J215" s="261">
        <f>ROUND(I215*H215,2)</f>
        <v>0</v>
      </c>
      <c r="K215" s="126"/>
      <c r="L215" s="127"/>
      <c r="M215" s="128" t="s">
        <v>1</v>
      </c>
      <c r="N215" s="129" t="s">
        <v>37</v>
      </c>
      <c r="O215" s="110">
        <v>0</v>
      </c>
      <c r="P215" s="110">
        <f>O215*H215</f>
        <v>0</v>
      </c>
      <c r="Q215" s="110">
        <v>1E-3</v>
      </c>
      <c r="R215" s="110">
        <f>Q215*H215</f>
        <v>4.3199999999999998E-4</v>
      </c>
      <c r="S215" s="110">
        <v>0</v>
      </c>
      <c r="T215" s="111">
        <f>S215*H215</f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12" t="s">
        <v>164</v>
      </c>
      <c r="AT215" s="112" t="s">
        <v>222</v>
      </c>
      <c r="AU215" s="112" t="s">
        <v>82</v>
      </c>
      <c r="AY215" s="16" t="s">
        <v>114</v>
      </c>
      <c r="BE215" s="113">
        <f>IF(N215="základní",J215,0)</f>
        <v>0</v>
      </c>
      <c r="BF215" s="113">
        <f>IF(N215="snížená",J215,0)</f>
        <v>0</v>
      </c>
      <c r="BG215" s="113">
        <f>IF(N215="zákl. přenesená",J215,0)</f>
        <v>0</v>
      </c>
      <c r="BH215" s="113">
        <f>IF(N215="sníž. přenesená",J215,0)</f>
        <v>0</v>
      </c>
      <c r="BI215" s="113">
        <f>IF(N215="nulová",J215,0)</f>
        <v>0</v>
      </c>
      <c r="BJ215" s="16" t="s">
        <v>80</v>
      </c>
      <c r="BK215" s="113">
        <f>ROUND(I215*H215,2)</f>
        <v>0</v>
      </c>
      <c r="BL215" s="16" t="s">
        <v>120</v>
      </c>
      <c r="BM215" s="112" t="s">
        <v>256</v>
      </c>
    </row>
    <row r="216" spans="1:65" s="13" customFormat="1" ht="10" x14ac:dyDescent="0.2">
      <c r="B216" s="246"/>
      <c r="C216" s="247"/>
      <c r="D216" s="244" t="s">
        <v>124</v>
      </c>
      <c r="E216" s="247"/>
      <c r="F216" s="249" t="s">
        <v>257</v>
      </c>
      <c r="G216" s="247"/>
      <c r="H216" s="250">
        <v>0.432</v>
      </c>
      <c r="I216" s="264"/>
      <c r="J216" s="247"/>
      <c r="L216" s="116"/>
      <c r="M216" s="118"/>
      <c r="N216" s="119"/>
      <c r="O216" s="119"/>
      <c r="P216" s="119"/>
      <c r="Q216" s="119"/>
      <c r="R216" s="119"/>
      <c r="S216" s="119"/>
      <c r="T216" s="120"/>
      <c r="AT216" s="117" t="s">
        <v>124</v>
      </c>
      <c r="AU216" s="117" t="s">
        <v>82</v>
      </c>
      <c r="AV216" s="13" t="s">
        <v>82</v>
      </c>
      <c r="AW216" s="13" t="s">
        <v>3</v>
      </c>
      <c r="AX216" s="13" t="s">
        <v>80</v>
      </c>
      <c r="AY216" s="117" t="s">
        <v>114</v>
      </c>
    </row>
    <row r="217" spans="1:65" s="12" customFormat="1" ht="22.75" customHeight="1" x14ac:dyDescent="0.25">
      <c r="B217" s="231"/>
      <c r="C217" s="232"/>
      <c r="D217" s="233" t="s">
        <v>71</v>
      </c>
      <c r="E217" s="236" t="s">
        <v>120</v>
      </c>
      <c r="F217" s="236" t="s">
        <v>258</v>
      </c>
      <c r="G217" s="232"/>
      <c r="H217" s="232"/>
      <c r="I217" s="262"/>
      <c r="J217" s="237">
        <f>BK217</f>
        <v>0</v>
      </c>
      <c r="L217" s="99"/>
      <c r="M217" s="101"/>
      <c r="N217" s="102"/>
      <c r="O217" s="102"/>
      <c r="P217" s="103">
        <f>SUM(P218:P221)</f>
        <v>4.7412000000000001</v>
      </c>
      <c r="Q217" s="102"/>
      <c r="R217" s="103">
        <f>SUM(R218:R221)</f>
        <v>0</v>
      </c>
      <c r="S217" s="102"/>
      <c r="T217" s="104">
        <f>SUM(T218:T221)</f>
        <v>0</v>
      </c>
      <c r="AR217" s="100" t="s">
        <v>80</v>
      </c>
      <c r="AT217" s="105" t="s">
        <v>71</v>
      </c>
      <c r="AU217" s="105" t="s">
        <v>80</v>
      </c>
      <c r="AY217" s="100" t="s">
        <v>114</v>
      </c>
      <c r="BK217" s="106">
        <f>SUM(BK218:BK221)</f>
        <v>0</v>
      </c>
    </row>
    <row r="218" spans="1:65" s="2" customFormat="1" ht="33" customHeight="1" x14ac:dyDescent="0.2">
      <c r="A218" s="27"/>
      <c r="B218" s="175"/>
      <c r="C218" s="238" t="s">
        <v>259</v>
      </c>
      <c r="D218" s="238" t="s">
        <v>116</v>
      </c>
      <c r="E218" s="239" t="s">
        <v>260</v>
      </c>
      <c r="F218" s="240" t="s">
        <v>261</v>
      </c>
      <c r="G218" s="241" t="s">
        <v>129</v>
      </c>
      <c r="H218" s="242">
        <v>3.6</v>
      </c>
      <c r="I218" s="267">
        <v>0</v>
      </c>
      <c r="J218" s="243">
        <f>ROUND(I218*H218,2)</f>
        <v>0</v>
      </c>
      <c r="K218" s="107"/>
      <c r="L218" s="28"/>
      <c r="M218" s="108" t="s">
        <v>1</v>
      </c>
      <c r="N218" s="109" t="s">
        <v>37</v>
      </c>
      <c r="O218" s="110">
        <v>1.3169999999999999</v>
      </c>
      <c r="P218" s="110">
        <f>O218*H218</f>
        <v>4.7412000000000001</v>
      </c>
      <c r="Q218" s="110">
        <v>0</v>
      </c>
      <c r="R218" s="110">
        <f>Q218*H218</f>
        <v>0</v>
      </c>
      <c r="S218" s="110">
        <v>0</v>
      </c>
      <c r="T218" s="111">
        <f>S218*H218</f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R218" s="112" t="s">
        <v>120</v>
      </c>
      <c r="AT218" s="112" t="s">
        <v>116</v>
      </c>
      <c r="AU218" s="112" t="s">
        <v>82</v>
      </c>
      <c r="AY218" s="16" t="s">
        <v>114</v>
      </c>
      <c r="BE218" s="113">
        <f>IF(N218="základní",J218,0)</f>
        <v>0</v>
      </c>
      <c r="BF218" s="113">
        <f>IF(N218="snížená",J218,0)</f>
        <v>0</v>
      </c>
      <c r="BG218" s="113">
        <f>IF(N218="zákl. přenesená",J218,0)</f>
        <v>0</v>
      </c>
      <c r="BH218" s="113">
        <f>IF(N218="sníž. přenesená",J218,0)</f>
        <v>0</v>
      </c>
      <c r="BI218" s="113">
        <f>IF(N218="nulová",J218,0)</f>
        <v>0</v>
      </c>
      <c r="BJ218" s="16" t="s">
        <v>80</v>
      </c>
      <c r="BK218" s="113">
        <f>ROUND(I218*H218,2)</f>
        <v>0</v>
      </c>
      <c r="BL218" s="16" t="s">
        <v>120</v>
      </c>
      <c r="BM218" s="112" t="s">
        <v>262</v>
      </c>
    </row>
    <row r="219" spans="1:65" s="13" customFormat="1" ht="10" x14ac:dyDescent="0.2">
      <c r="B219" s="246"/>
      <c r="C219" s="247"/>
      <c r="D219" s="244" t="s">
        <v>124</v>
      </c>
      <c r="E219" s="248" t="s">
        <v>1</v>
      </c>
      <c r="F219" s="249" t="s">
        <v>263</v>
      </c>
      <c r="G219" s="247"/>
      <c r="H219" s="250">
        <v>2.88</v>
      </c>
      <c r="I219" s="264"/>
      <c r="J219" s="247"/>
      <c r="L219" s="116"/>
      <c r="M219" s="118"/>
      <c r="N219" s="119"/>
      <c r="O219" s="119"/>
      <c r="P219" s="119"/>
      <c r="Q219" s="119"/>
      <c r="R219" s="119"/>
      <c r="S219" s="119"/>
      <c r="T219" s="120"/>
      <c r="AT219" s="117" t="s">
        <v>124</v>
      </c>
      <c r="AU219" s="117" t="s">
        <v>82</v>
      </c>
      <c r="AV219" s="13" t="s">
        <v>82</v>
      </c>
      <c r="AW219" s="13" t="s">
        <v>29</v>
      </c>
      <c r="AX219" s="13" t="s">
        <v>72</v>
      </c>
      <c r="AY219" s="117" t="s">
        <v>114</v>
      </c>
    </row>
    <row r="220" spans="1:65" s="13" customFormat="1" ht="10" x14ac:dyDescent="0.2">
      <c r="B220" s="246"/>
      <c r="C220" s="247"/>
      <c r="D220" s="244" t="s">
        <v>124</v>
      </c>
      <c r="E220" s="248" t="s">
        <v>1</v>
      </c>
      <c r="F220" s="249" t="s">
        <v>264</v>
      </c>
      <c r="G220" s="247"/>
      <c r="H220" s="250">
        <v>0.72</v>
      </c>
      <c r="I220" s="264"/>
      <c r="J220" s="247"/>
      <c r="L220" s="116"/>
      <c r="M220" s="118"/>
      <c r="N220" s="119"/>
      <c r="O220" s="119"/>
      <c r="P220" s="119"/>
      <c r="Q220" s="119"/>
      <c r="R220" s="119"/>
      <c r="S220" s="119"/>
      <c r="T220" s="120"/>
      <c r="AT220" s="117" t="s">
        <v>124</v>
      </c>
      <c r="AU220" s="117" t="s">
        <v>82</v>
      </c>
      <c r="AV220" s="13" t="s">
        <v>82</v>
      </c>
      <c r="AW220" s="13" t="s">
        <v>29</v>
      </c>
      <c r="AX220" s="13" t="s">
        <v>72</v>
      </c>
      <c r="AY220" s="117" t="s">
        <v>114</v>
      </c>
    </row>
    <row r="221" spans="1:65" s="14" customFormat="1" ht="10" x14ac:dyDescent="0.2">
      <c r="B221" s="251"/>
      <c r="C221" s="252"/>
      <c r="D221" s="244" t="s">
        <v>124</v>
      </c>
      <c r="E221" s="253" t="s">
        <v>1</v>
      </c>
      <c r="F221" s="254" t="s">
        <v>126</v>
      </c>
      <c r="G221" s="252"/>
      <c r="H221" s="255">
        <v>3.6</v>
      </c>
      <c r="I221" s="265"/>
      <c r="J221" s="252"/>
      <c r="L221" s="121"/>
      <c r="M221" s="123"/>
      <c r="N221" s="124"/>
      <c r="O221" s="124"/>
      <c r="P221" s="124"/>
      <c r="Q221" s="124"/>
      <c r="R221" s="124"/>
      <c r="S221" s="124"/>
      <c r="T221" s="125"/>
      <c r="AT221" s="122" t="s">
        <v>124</v>
      </c>
      <c r="AU221" s="122" t="s">
        <v>82</v>
      </c>
      <c r="AV221" s="14" t="s">
        <v>120</v>
      </c>
      <c r="AW221" s="14" t="s">
        <v>29</v>
      </c>
      <c r="AX221" s="14" t="s">
        <v>80</v>
      </c>
      <c r="AY221" s="122" t="s">
        <v>114</v>
      </c>
    </row>
    <row r="222" spans="1:65" s="12" customFormat="1" ht="22.75" customHeight="1" x14ac:dyDescent="0.25">
      <c r="B222" s="231"/>
      <c r="C222" s="232"/>
      <c r="D222" s="233" t="s">
        <v>71</v>
      </c>
      <c r="E222" s="236" t="s">
        <v>164</v>
      </c>
      <c r="F222" s="236" t="s">
        <v>265</v>
      </c>
      <c r="G222" s="232"/>
      <c r="H222" s="232"/>
      <c r="I222" s="262"/>
      <c r="J222" s="237">
        <f>BK222</f>
        <v>0</v>
      </c>
      <c r="L222" s="99"/>
      <c r="M222" s="101"/>
      <c r="N222" s="102"/>
      <c r="O222" s="102"/>
      <c r="P222" s="103">
        <f>SUM(P223:P322)</f>
        <v>80.058000000000021</v>
      </c>
      <c r="Q222" s="102"/>
      <c r="R222" s="103">
        <f>SUM(R223:R322)</f>
        <v>10.411059999999997</v>
      </c>
      <c r="S222" s="102"/>
      <c r="T222" s="104">
        <f>SUM(T223:T322)</f>
        <v>0</v>
      </c>
      <c r="AR222" s="100" t="s">
        <v>80</v>
      </c>
      <c r="AT222" s="105" t="s">
        <v>71</v>
      </c>
      <c r="AU222" s="105" t="s">
        <v>80</v>
      </c>
      <c r="AY222" s="100" t="s">
        <v>114</v>
      </c>
      <c r="BK222" s="106">
        <f>SUM(BK223:BK322)</f>
        <v>0</v>
      </c>
    </row>
    <row r="223" spans="1:65" s="2" customFormat="1" ht="24.15" customHeight="1" x14ac:dyDescent="0.2">
      <c r="A223" s="27"/>
      <c r="B223" s="175"/>
      <c r="C223" s="256" t="s">
        <v>266</v>
      </c>
      <c r="D223" s="256" t="s">
        <v>222</v>
      </c>
      <c r="E223" s="257" t="s">
        <v>267</v>
      </c>
      <c r="F223" s="258" t="s">
        <v>268</v>
      </c>
      <c r="G223" s="259" t="s">
        <v>269</v>
      </c>
      <c r="H223" s="260">
        <v>4</v>
      </c>
      <c r="I223" s="268">
        <v>0</v>
      </c>
      <c r="J223" s="261">
        <f>ROUND(I223*H223,2)</f>
        <v>0</v>
      </c>
      <c r="K223" s="126"/>
      <c r="L223" s="127"/>
      <c r="M223" s="128" t="s">
        <v>1</v>
      </c>
      <c r="N223" s="129" t="s">
        <v>37</v>
      </c>
      <c r="O223" s="110">
        <v>0</v>
      </c>
      <c r="P223" s="110">
        <f>O223*H223</f>
        <v>0</v>
      </c>
      <c r="Q223" s="110">
        <v>0.14879999999999999</v>
      </c>
      <c r="R223" s="110">
        <f>Q223*H223</f>
        <v>0.59519999999999995</v>
      </c>
      <c r="S223" s="110">
        <v>0</v>
      </c>
      <c r="T223" s="111">
        <f>S223*H223</f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12" t="s">
        <v>164</v>
      </c>
      <c r="AT223" s="112" t="s">
        <v>222</v>
      </c>
      <c r="AU223" s="112" t="s">
        <v>82</v>
      </c>
      <c r="AY223" s="16" t="s">
        <v>114</v>
      </c>
      <c r="BE223" s="113">
        <f>IF(N223="základní",J223,0)</f>
        <v>0</v>
      </c>
      <c r="BF223" s="113">
        <f>IF(N223="snížená",J223,0)</f>
        <v>0</v>
      </c>
      <c r="BG223" s="113">
        <f>IF(N223="zákl. přenesená",J223,0)</f>
        <v>0</v>
      </c>
      <c r="BH223" s="113">
        <f>IF(N223="sníž. přenesená",J223,0)</f>
        <v>0</v>
      </c>
      <c r="BI223" s="113">
        <f>IF(N223="nulová",J223,0)</f>
        <v>0</v>
      </c>
      <c r="BJ223" s="16" t="s">
        <v>80</v>
      </c>
      <c r="BK223" s="113">
        <f>ROUND(I223*H223,2)</f>
        <v>0</v>
      </c>
      <c r="BL223" s="16" t="s">
        <v>120</v>
      </c>
      <c r="BM223" s="112" t="s">
        <v>270</v>
      </c>
    </row>
    <row r="224" spans="1:65" s="13" customFormat="1" ht="10" x14ac:dyDescent="0.2">
      <c r="B224" s="246"/>
      <c r="C224" s="247"/>
      <c r="D224" s="244" t="s">
        <v>124</v>
      </c>
      <c r="E224" s="248" t="s">
        <v>1</v>
      </c>
      <c r="F224" s="249" t="s">
        <v>120</v>
      </c>
      <c r="G224" s="247"/>
      <c r="H224" s="250">
        <v>4</v>
      </c>
      <c r="I224" s="264"/>
      <c r="J224" s="247"/>
      <c r="L224" s="116"/>
      <c r="M224" s="118"/>
      <c r="N224" s="119"/>
      <c r="O224" s="119"/>
      <c r="P224" s="119"/>
      <c r="Q224" s="119"/>
      <c r="R224" s="119"/>
      <c r="S224" s="119"/>
      <c r="T224" s="120"/>
      <c r="AT224" s="117" t="s">
        <v>124</v>
      </c>
      <c r="AU224" s="117" t="s">
        <v>82</v>
      </c>
      <c r="AV224" s="13" t="s">
        <v>82</v>
      </c>
      <c r="AW224" s="13" t="s">
        <v>29</v>
      </c>
      <c r="AX224" s="13" t="s">
        <v>72</v>
      </c>
      <c r="AY224" s="117" t="s">
        <v>114</v>
      </c>
    </row>
    <row r="225" spans="1:65" s="14" customFormat="1" ht="10" x14ac:dyDescent="0.2">
      <c r="B225" s="251"/>
      <c r="C225" s="252"/>
      <c r="D225" s="244" t="s">
        <v>124</v>
      </c>
      <c r="E225" s="253" t="s">
        <v>1</v>
      </c>
      <c r="F225" s="254" t="s">
        <v>126</v>
      </c>
      <c r="G225" s="252"/>
      <c r="H225" s="255">
        <v>4</v>
      </c>
      <c r="I225" s="265"/>
      <c r="J225" s="252"/>
      <c r="L225" s="121"/>
      <c r="M225" s="123"/>
      <c r="N225" s="124"/>
      <c r="O225" s="124"/>
      <c r="P225" s="124"/>
      <c r="Q225" s="124"/>
      <c r="R225" s="124"/>
      <c r="S225" s="124"/>
      <c r="T225" s="125"/>
      <c r="AT225" s="122" t="s">
        <v>124</v>
      </c>
      <c r="AU225" s="122" t="s">
        <v>82</v>
      </c>
      <c r="AV225" s="14" t="s">
        <v>120</v>
      </c>
      <c r="AW225" s="14" t="s">
        <v>29</v>
      </c>
      <c r="AX225" s="14" t="s">
        <v>80</v>
      </c>
      <c r="AY225" s="122" t="s">
        <v>114</v>
      </c>
    </row>
    <row r="226" spans="1:65" s="2" customFormat="1" ht="24.15" customHeight="1" x14ac:dyDescent="0.2">
      <c r="A226" s="27"/>
      <c r="B226" s="175"/>
      <c r="C226" s="238" t="s">
        <v>271</v>
      </c>
      <c r="D226" s="238" t="s">
        <v>116</v>
      </c>
      <c r="E226" s="239" t="s">
        <v>272</v>
      </c>
      <c r="F226" s="240" t="s">
        <v>273</v>
      </c>
      <c r="G226" s="241" t="s">
        <v>269</v>
      </c>
      <c r="H226" s="242">
        <v>1</v>
      </c>
      <c r="I226" s="267">
        <v>0</v>
      </c>
      <c r="J226" s="243">
        <f>ROUND(I226*H226,2)</f>
        <v>0</v>
      </c>
      <c r="K226" s="107"/>
      <c r="L226" s="28"/>
      <c r="M226" s="108" t="s">
        <v>1</v>
      </c>
      <c r="N226" s="109" t="s">
        <v>37</v>
      </c>
      <c r="O226" s="110">
        <v>0</v>
      </c>
      <c r="P226" s="110">
        <f>O226*H226</f>
        <v>0</v>
      </c>
      <c r="Q226" s="110">
        <v>0</v>
      </c>
      <c r="R226" s="110">
        <f>Q226*H226</f>
        <v>0</v>
      </c>
      <c r="S226" s="110">
        <v>0</v>
      </c>
      <c r="T226" s="111">
        <f>S226*H226</f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12" t="s">
        <v>120</v>
      </c>
      <c r="AT226" s="112" t="s">
        <v>116</v>
      </c>
      <c r="AU226" s="112" t="s">
        <v>82</v>
      </c>
      <c r="AY226" s="16" t="s">
        <v>114</v>
      </c>
      <c r="BE226" s="113">
        <f>IF(N226="základní",J226,0)</f>
        <v>0</v>
      </c>
      <c r="BF226" s="113">
        <f>IF(N226="snížená",J226,0)</f>
        <v>0</v>
      </c>
      <c r="BG226" s="113">
        <f>IF(N226="zákl. přenesená",J226,0)</f>
        <v>0</v>
      </c>
      <c r="BH226" s="113">
        <f>IF(N226="sníž. přenesená",J226,0)</f>
        <v>0</v>
      </c>
      <c r="BI226" s="113">
        <f>IF(N226="nulová",J226,0)</f>
        <v>0</v>
      </c>
      <c r="BJ226" s="16" t="s">
        <v>80</v>
      </c>
      <c r="BK226" s="113">
        <f>ROUND(I226*H226,2)</f>
        <v>0</v>
      </c>
      <c r="BL226" s="16" t="s">
        <v>120</v>
      </c>
      <c r="BM226" s="112" t="s">
        <v>274</v>
      </c>
    </row>
    <row r="227" spans="1:65" s="13" customFormat="1" ht="10" x14ac:dyDescent="0.2">
      <c r="B227" s="246"/>
      <c r="C227" s="247"/>
      <c r="D227" s="244" t="s">
        <v>124</v>
      </c>
      <c r="E227" s="248" t="s">
        <v>1</v>
      </c>
      <c r="F227" s="249" t="s">
        <v>80</v>
      </c>
      <c r="G227" s="247"/>
      <c r="H227" s="250">
        <v>1</v>
      </c>
      <c r="I227" s="264"/>
      <c r="J227" s="247"/>
      <c r="L227" s="116"/>
      <c r="M227" s="118"/>
      <c r="N227" s="119"/>
      <c r="O227" s="119"/>
      <c r="P227" s="119"/>
      <c r="Q227" s="119"/>
      <c r="R227" s="119"/>
      <c r="S227" s="119"/>
      <c r="T227" s="120"/>
      <c r="AT227" s="117" t="s">
        <v>124</v>
      </c>
      <c r="AU227" s="117" t="s">
        <v>82</v>
      </c>
      <c r="AV227" s="13" t="s">
        <v>82</v>
      </c>
      <c r="AW227" s="13" t="s">
        <v>29</v>
      </c>
      <c r="AX227" s="13" t="s">
        <v>72</v>
      </c>
      <c r="AY227" s="117" t="s">
        <v>114</v>
      </c>
    </row>
    <row r="228" spans="1:65" s="14" customFormat="1" ht="10" x14ac:dyDescent="0.2">
      <c r="B228" s="251"/>
      <c r="C228" s="252"/>
      <c r="D228" s="244" t="s">
        <v>124</v>
      </c>
      <c r="E228" s="253" t="s">
        <v>1</v>
      </c>
      <c r="F228" s="254" t="s">
        <v>126</v>
      </c>
      <c r="G228" s="252"/>
      <c r="H228" s="255">
        <v>1</v>
      </c>
      <c r="I228" s="265"/>
      <c r="J228" s="252"/>
      <c r="L228" s="121"/>
      <c r="M228" s="123"/>
      <c r="N228" s="124"/>
      <c r="O228" s="124"/>
      <c r="P228" s="124"/>
      <c r="Q228" s="124"/>
      <c r="R228" s="124"/>
      <c r="S228" s="124"/>
      <c r="T228" s="125"/>
      <c r="AT228" s="122" t="s">
        <v>124</v>
      </c>
      <c r="AU228" s="122" t="s">
        <v>82</v>
      </c>
      <c r="AV228" s="14" t="s">
        <v>120</v>
      </c>
      <c r="AW228" s="14" t="s">
        <v>29</v>
      </c>
      <c r="AX228" s="14" t="s">
        <v>80</v>
      </c>
      <c r="AY228" s="122" t="s">
        <v>114</v>
      </c>
    </row>
    <row r="229" spans="1:65" s="2" customFormat="1" ht="16.5" customHeight="1" x14ac:dyDescent="0.2">
      <c r="A229" s="27"/>
      <c r="B229" s="175"/>
      <c r="C229" s="238" t="s">
        <v>275</v>
      </c>
      <c r="D229" s="238" t="s">
        <v>116</v>
      </c>
      <c r="E229" s="239" t="s">
        <v>276</v>
      </c>
      <c r="F229" s="240" t="s">
        <v>277</v>
      </c>
      <c r="G229" s="241" t="s">
        <v>269</v>
      </c>
      <c r="H229" s="242">
        <v>1</v>
      </c>
      <c r="I229" s="267">
        <v>0</v>
      </c>
      <c r="J229" s="243">
        <f>ROUND(I229*H229,2)</f>
        <v>0</v>
      </c>
      <c r="K229" s="107"/>
      <c r="L229" s="28"/>
      <c r="M229" s="108" t="s">
        <v>1</v>
      </c>
      <c r="N229" s="109" t="s">
        <v>37</v>
      </c>
      <c r="O229" s="110">
        <v>0</v>
      </c>
      <c r="P229" s="110">
        <f>O229*H229</f>
        <v>0</v>
      </c>
      <c r="Q229" s="110">
        <v>0</v>
      </c>
      <c r="R229" s="110">
        <f>Q229*H229</f>
        <v>0</v>
      </c>
      <c r="S229" s="110">
        <v>0</v>
      </c>
      <c r="T229" s="111">
        <f>S229*H229</f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12" t="s">
        <v>120</v>
      </c>
      <c r="AT229" s="112" t="s">
        <v>116</v>
      </c>
      <c r="AU229" s="112" t="s">
        <v>82</v>
      </c>
      <c r="AY229" s="16" t="s">
        <v>114</v>
      </c>
      <c r="BE229" s="113">
        <f>IF(N229="základní",J229,0)</f>
        <v>0</v>
      </c>
      <c r="BF229" s="113">
        <f>IF(N229="snížená",J229,0)</f>
        <v>0</v>
      </c>
      <c r="BG229" s="113">
        <f>IF(N229="zákl. přenesená",J229,0)</f>
        <v>0</v>
      </c>
      <c r="BH229" s="113">
        <f>IF(N229="sníž. přenesená",J229,0)</f>
        <v>0</v>
      </c>
      <c r="BI229" s="113">
        <f>IF(N229="nulová",J229,0)</f>
        <v>0</v>
      </c>
      <c r="BJ229" s="16" t="s">
        <v>80</v>
      </c>
      <c r="BK229" s="113">
        <f>ROUND(I229*H229,2)</f>
        <v>0</v>
      </c>
      <c r="BL229" s="16" t="s">
        <v>120</v>
      </c>
      <c r="BM229" s="112" t="s">
        <v>278</v>
      </c>
    </row>
    <row r="230" spans="1:65" s="13" customFormat="1" ht="10" x14ac:dyDescent="0.2">
      <c r="B230" s="246"/>
      <c r="C230" s="247"/>
      <c r="D230" s="244" t="s">
        <v>124</v>
      </c>
      <c r="E230" s="248" t="s">
        <v>1</v>
      </c>
      <c r="F230" s="249" t="s">
        <v>80</v>
      </c>
      <c r="G230" s="247"/>
      <c r="H230" s="250">
        <v>1</v>
      </c>
      <c r="I230" s="264"/>
      <c r="J230" s="247"/>
      <c r="L230" s="116"/>
      <c r="M230" s="118"/>
      <c r="N230" s="119"/>
      <c r="O230" s="119"/>
      <c r="P230" s="119"/>
      <c r="Q230" s="119"/>
      <c r="R230" s="119"/>
      <c r="S230" s="119"/>
      <c r="T230" s="120"/>
      <c r="AT230" s="117" t="s">
        <v>124</v>
      </c>
      <c r="AU230" s="117" t="s">
        <v>82</v>
      </c>
      <c r="AV230" s="13" t="s">
        <v>82</v>
      </c>
      <c r="AW230" s="13" t="s">
        <v>29</v>
      </c>
      <c r="AX230" s="13" t="s">
        <v>72</v>
      </c>
      <c r="AY230" s="117" t="s">
        <v>114</v>
      </c>
    </row>
    <row r="231" spans="1:65" s="14" customFormat="1" ht="10" x14ac:dyDescent="0.2">
      <c r="B231" s="251"/>
      <c r="C231" s="252"/>
      <c r="D231" s="244" t="s">
        <v>124</v>
      </c>
      <c r="E231" s="253" t="s">
        <v>1</v>
      </c>
      <c r="F231" s="254" t="s">
        <v>126</v>
      </c>
      <c r="G231" s="252"/>
      <c r="H231" s="255">
        <v>1</v>
      </c>
      <c r="I231" s="265"/>
      <c r="J231" s="252"/>
      <c r="L231" s="121"/>
      <c r="M231" s="123"/>
      <c r="N231" s="124"/>
      <c r="O231" s="124"/>
      <c r="P231" s="124"/>
      <c r="Q231" s="124"/>
      <c r="R231" s="124"/>
      <c r="S231" s="124"/>
      <c r="T231" s="125"/>
      <c r="AT231" s="122" t="s">
        <v>124</v>
      </c>
      <c r="AU231" s="122" t="s">
        <v>82</v>
      </c>
      <c r="AV231" s="14" t="s">
        <v>120</v>
      </c>
      <c r="AW231" s="14" t="s">
        <v>29</v>
      </c>
      <c r="AX231" s="14" t="s">
        <v>80</v>
      </c>
      <c r="AY231" s="122" t="s">
        <v>114</v>
      </c>
    </row>
    <row r="232" spans="1:65" s="2" customFormat="1" ht="16.5" customHeight="1" x14ac:dyDescent="0.2">
      <c r="A232" s="27"/>
      <c r="B232" s="175"/>
      <c r="C232" s="238" t="s">
        <v>279</v>
      </c>
      <c r="D232" s="238" t="s">
        <v>116</v>
      </c>
      <c r="E232" s="239" t="s">
        <v>280</v>
      </c>
      <c r="F232" s="240" t="s">
        <v>281</v>
      </c>
      <c r="G232" s="241" t="s">
        <v>269</v>
      </c>
      <c r="H232" s="242">
        <v>1</v>
      </c>
      <c r="I232" s="267">
        <v>0</v>
      </c>
      <c r="J232" s="243">
        <f>ROUND(I232*H232,2)</f>
        <v>0</v>
      </c>
      <c r="K232" s="107"/>
      <c r="L232" s="28"/>
      <c r="M232" s="108" t="s">
        <v>1</v>
      </c>
      <c r="N232" s="109" t="s">
        <v>37</v>
      </c>
      <c r="O232" s="110">
        <v>0</v>
      </c>
      <c r="P232" s="110">
        <f>O232*H232</f>
        <v>0</v>
      </c>
      <c r="Q232" s="110">
        <v>0</v>
      </c>
      <c r="R232" s="110">
        <f>Q232*H232</f>
        <v>0</v>
      </c>
      <c r="S232" s="110">
        <v>0</v>
      </c>
      <c r="T232" s="111">
        <f>S232*H232</f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12" t="s">
        <v>120</v>
      </c>
      <c r="AT232" s="112" t="s">
        <v>116</v>
      </c>
      <c r="AU232" s="112" t="s">
        <v>82</v>
      </c>
      <c r="AY232" s="16" t="s">
        <v>114</v>
      </c>
      <c r="BE232" s="113">
        <f>IF(N232="základní",J232,0)</f>
        <v>0</v>
      </c>
      <c r="BF232" s="113">
        <f>IF(N232="snížená",J232,0)</f>
        <v>0</v>
      </c>
      <c r="BG232" s="113">
        <f>IF(N232="zákl. přenesená",J232,0)</f>
        <v>0</v>
      </c>
      <c r="BH232" s="113">
        <f>IF(N232="sníž. přenesená",J232,0)</f>
        <v>0</v>
      </c>
      <c r="BI232" s="113">
        <f>IF(N232="nulová",J232,0)</f>
        <v>0</v>
      </c>
      <c r="BJ232" s="16" t="s">
        <v>80</v>
      </c>
      <c r="BK232" s="113">
        <f>ROUND(I232*H232,2)</f>
        <v>0</v>
      </c>
      <c r="BL232" s="16" t="s">
        <v>120</v>
      </c>
      <c r="BM232" s="112" t="s">
        <v>282</v>
      </c>
    </row>
    <row r="233" spans="1:65" s="13" customFormat="1" ht="10" x14ac:dyDescent="0.2">
      <c r="B233" s="246"/>
      <c r="C233" s="247"/>
      <c r="D233" s="244" t="s">
        <v>124</v>
      </c>
      <c r="E233" s="248" t="s">
        <v>1</v>
      </c>
      <c r="F233" s="249" t="s">
        <v>80</v>
      </c>
      <c r="G233" s="247"/>
      <c r="H233" s="250">
        <v>1</v>
      </c>
      <c r="I233" s="264"/>
      <c r="J233" s="247"/>
      <c r="L233" s="116"/>
      <c r="M233" s="118"/>
      <c r="N233" s="119"/>
      <c r="O233" s="119"/>
      <c r="P233" s="119"/>
      <c r="Q233" s="119"/>
      <c r="R233" s="119"/>
      <c r="S233" s="119"/>
      <c r="T233" s="120"/>
      <c r="AT233" s="117" t="s">
        <v>124</v>
      </c>
      <c r="AU233" s="117" t="s">
        <v>82</v>
      </c>
      <c r="AV233" s="13" t="s">
        <v>82</v>
      </c>
      <c r="AW233" s="13" t="s">
        <v>29</v>
      </c>
      <c r="AX233" s="13" t="s">
        <v>72</v>
      </c>
      <c r="AY233" s="117" t="s">
        <v>114</v>
      </c>
    </row>
    <row r="234" spans="1:65" s="14" customFormat="1" ht="10" x14ac:dyDescent="0.2">
      <c r="B234" s="251"/>
      <c r="C234" s="252"/>
      <c r="D234" s="244" t="s">
        <v>124</v>
      </c>
      <c r="E234" s="253" t="s">
        <v>1</v>
      </c>
      <c r="F234" s="254" t="s">
        <v>126</v>
      </c>
      <c r="G234" s="252"/>
      <c r="H234" s="255">
        <v>1</v>
      </c>
      <c r="I234" s="265"/>
      <c r="J234" s="252"/>
      <c r="L234" s="121"/>
      <c r="M234" s="123"/>
      <c r="N234" s="124"/>
      <c r="O234" s="124"/>
      <c r="P234" s="124"/>
      <c r="Q234" s="124"/>
      <c r="R234" s="124"/>
      <c r="S234" s="124"/>
      <c r="T234" s="125"/>
      <c r="AT234" s="122" t="s">
        <v>124</v>
      </c>
      <c r="AU234" s="122" t="s">
        <v>82</v>
      </c>
      <c r="AV234" s="14" t="s">
        <v>120</v>
      </c>
      <c r="AW234" s="14" t="s">
        <v>29</v>
      </c>
      <c r="AX234" s="14" t="s">
        <v>80</v>
      </c>
      <c r="AY234" s="122" t="s">
        <v>114</v>
      </c>
    </row>
    <row r="235" spans="1:65" s="2" customFormat="1" ht="16.5" customHeight="1" x14ac:dyDescent="0.2">
      <c r="A235" s="27"/>
      <c r="B235" s="175"/>
      <c r="C235" s="238" t="s">
        <v>283</v>
      </c>
      <c r="D235" s="238" t="s">
        <v>116</v>
      </c>
      <c r="E235" s="239" t="s">
        <v>284</v>
      </c>
      <c r="F235" s="240" t="s">
        <v>285</v>
      </c>
      <c r="G235" s="241" t="s">
        <v>269</v>
      </c>
      <c r="H235" s="242">
        <v>1</v>
      </c>
      <c r="I235" s="267">
        <v>0</v>
      </c>
      <c r="J235" s="243">
        <f>ROUND(I235*H235,2)</f>
        <v>0</v>
      </c>
      <c r="K235" s="107"/>
      <c r="L235" s="28"/>
      <c r="M235" s="108" t="s">
        <v>1</v>
      </c>
      <c r="N235" s="109" t="s">
        <v>37</v>
      </c>
      <c r="O235" s="110">
        <v>0</v>
      </c>
      <c r="P235" s="110">
        <f>O235*H235</f>
        <v>0</v>
      </c>
      <c r="Q235" s="110">
        <v>0</v>
      </c>
      <c r="R235" s="110">
        <f>Q235*H235</f>
        <v>0</v>
      </c>
      <c r="S235" s="110">
        <v>0</v>
      </c>
      <c r="T235" s="111">
        <f>S235*H235</f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R235" s="112" t="s">
        <v>120</v>
      </c>
      <c r="AT235" s="112" t="s">
        <v>116</v>
      </c>
      <c r="AU235" s="112" t="s">
        <v>82</v>
      </c>
      <c r="AY235" s="16" t="s">
        <v>114</v>
      </c>
      <c r="BE235" s="113">
        <f>IF(N235="základní",J235,0)</f>
        <v>0</v>
      </c>
      <c r="BF235" s="113">
        <f>IF(N235="snížená",J235,0)</f>
        <v>0</v>
      </c>
      <c r="BG235" s="113">
        <f>IF(N235="zákl. přenesená",J235,0)</f>
        <v>0</v>
      </c>
      <c r="BH235" s="113">
        <f>IF(N235="sníž. přenesená",J235,0)</f>
        <v>0</v>
      </c>
      <c r="BI235" s="113">
        <f>IF(N235="nulová",J235,0)</f>
        <v>0</v>
      </c>
      <c r="BJ235" s="16" t="s">
        <v>80</v>
      </c>
      <c r="BK235" s="113">
        <f>ROUND(I235*H235,2)</f>
        <v>0</v>
      </c>
      <c r="BL235" s="16" t="s">
        <v>120</v>
      </c>
      <c r="BM235" s="112" t="s">
        <v>286</v>
      </c>
    </row>
    <row r="236" spans="1:65" s="13" customFormat="1" ht="10" x14ac:dyDescent="0.2">
      <c r="B236" s="246"/>
      <c r="C236" s="247"/>
      <c r="D236" s="244" t="s">
        <v>124</v>
      </c>
      <c r="E236" s="248" t="s">
        <v>1</v>
      </c>
      <c r="F236" s="249" t="s">
        <v>80</v>
      </c>
      <c r="G236" s="247"/>
      <c r="H236" s="250">
        <v>1</v>
      </c>
      <c r="I236" s="264"/>
      <c r="J236" s="247"/>
      <c r="L236" s="116"/>
      <c r="M236" s="118"/>
      <c r="N236" s="119"/>
      <c r="O236" s="119"/>
      <c r="P236" s="119"/>
      <c r="Q236" s="119"/>
      <c r="R236" s="119"/>
      <c r="S236" s="119"/>
      <c r="T236" s="120"/>
      <c r="AT236" s="117" t="s">
        <v>124</v>
      </c>
      <c r="AU236" s="117" t="s">
        <v>82</v>
      </c>
      <c r="AV236" s="13" t="s">
        <v>82</v>
      </c>
      <c r="AW236" s="13" t="s">
        <v>29</v>
      </c>
      <c r="AX236" s="13" t="s">
        <v>72</v>
      </c>
      <c r="AY236" s="117" t="s">
        <v>114</v>
      </c>
    </row>
    <row r="237" spans="1:65" s="14" customFormat="1" ht="10" x14ac:dyDescent="0.2">
      <c r="B237" s="251"/>
      <c r="C237" s="252"/>
      <c r="D237" s="244" t="s">
        <v>124</v>
      </c>
      <c r="E237" s="253" t="s">
        <v>1</v>
      </c>
      <c r="F237" s="254" t="s">
        <v>126</v>
      </c>
      <c r="G237" s="252"/>
      <c r="H237" s="255">
        <v>1</v>
      </c>
      <c r="I237" s="265"/>
      <c r="J237" s="252"/>
      <c r="L237" s="121"/>
      <c r="M237" s="123"/>
      <c r="N237" s="124"/>
      <c r="O237" s="124"/>
      <c r="P237" s="124"/>
      <c r="Q237" s="124"/>
      <c r="R237" s="124"/>
      <c r="S237" s="124"/>
      <c r="T237" s="125"/>
      <c r="AT237" s="122" t="s">
        <v>124</v>
      </c>
      <c r="AU237" s="122" t="s">
        <v>82</v>
      </c>
      <c r="AV237" s="14" t="s">
        <v>120</v>
      </c>
      <c r="AW237" s="14" t="s">
        <v>29</v>
      </c>
      <c r="AX237" s="14" t="s">
        <v>80</v>
      </c>
      <c r="AY237" s="122" t="s">
        <v>114</v>
      </c>
    </row>
    <row r="238" spans="1:65" s="2" customFormat="1" ht="16.5" customHeight="1" x14ac:dyDescent="0.2">
      <c r="A238" s="27"/>
      <c r="B238" s="175"/>
      <c r="C238" s="238" t="s">
        <v>287</v>
      </c>
      <c r="D238" s="238" t="s">
        <v>116</v>
      </c>
      <c r="E238" s="239" t="s">
        <v>288</v>
      </c>
      <c r="F238" s="240" t="s">
        <v>289</v>
      </c>
      <c r="G238" s="241" t="s">
        <v>290</v>
      </c>
      <c r="H238" s="242">
        <v>30</v>
      </c>
      <c r="I238" s="267">
        <v>0</v>
      </c>
      <c r="J238" s="243">
        <f>ROUND(I238*H238,2)</f>
        <v>0</v>
      </c>
      <c r="K238" s="107"/>
      <c r="L238" s="28"/>
      <c r="M238" s="108" t="s">
        <v>1</v>
      </c>
      <c r="N238" s="109" t="s">
        <v>37</v>
      </c>
      <c r="O238" s="110">
        <v>6.9000000000000006E-2</v>
      </c>
      <c r="P238" s="110">
        <f>O238*H238</f>
        <v>2.0700000000000003</v>
      </c>
      <c r="Q238" s="110">
        <v>0</v>
      </c>
      <c r="R238" s="110">
        <f>Q238*H238</f>
        <v>0</v>
      </c>
      <c r="S238" s="110">
        <v>0</v>
      </c>
      <c r="T238" s="111">
        <f>S238*H238</f>
        <v>0</v>
      </c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R238" s="112" t="s">
        <v>120</v>
      </c>
      <c r="AT238" s="112" t="s">
        <v>116</v>
      </c>
      <c r="AU238" s="112" t="s">
        <v>82</v>
      </c>
      <c r="AY238" s="16" t="s">
        <v>114</v>
      </c>
      <c r="BE238" s="113">
        <f>IF(N238="základní",J238,0)</f>
        <v>0</v>
      </c>
      <c r="BF238" s="113">
        <f>IF(N238="snížená",J238,0)</f>
        <v>0</v>
      </c>
      <c r="BG238" s="113">
        <f>IF(N238="zákl. přenesená",J238,0)</f>
        <v>0</v>
      </c>
      <c r="BH238" s="113">
        <f>IF(N238="sníž. přenesená",J238,0)</f>
        <v>0</v>
      </c>
      <c r="BI238" s="113">
        <f>IF(N238="nulová",J238,0)</f>
        <v>0</v>
      </c>
      <c r="BJ238" s="16" t="s">
        <v>80</v>
      </c>
      <c r="BK238" s="113">
        <f>ROUND(I238*H238,2)</f>
        <v>0</v>
      </c>
      <c r="BL238" s="16" t="s">
        <v>120</v>
      </c>
      <c r="BM238" s="112" t="s">
        <v>291</v>
      </c>
    </row>
    <row r="239" spans="1:65" s="13" customFormat="1" ht="10" x14ac:dyDescent="0.2">
      <c r="B239" s="246"/>
      <c r="C239" s="247"/>
      <c r="D239" s="244" t="s">
        <v>124</v>
      </c>
      <c r="E239" s="248" t="s">
        <v>1</v>
      </c>
      <c r="F239" s="249" t="s">
        <v>292</v>
      </c>
      <c r="G239" s="247"/>
      <c r="H239" s="250">
        <v>30</v>
      </c>
      <c r="I239" s="264"/>
      <c r="J239" s="247"/>
      <c r="L239" s="116"/>
      <c r="M239" s="118"/>
      <c r="N239" s="119"/>
      <c r="O239" s="119"/>
      <c r="P239" s="119"/>
      <c r="Q239" s="119"/>
      <c r="R239" s="119"/>
      <c r="S239" s="119"/>
      <c r="T239" s="120"/>
      <c r="AT239" s="117" t="s">
        <v>124</v>
      </c>
      <c r="AU239" s="117" t="s">
        <v>82</v>
      </c>
      <c r="AV239" s="13" t="s">
        <v>82</v>
      </c>
      <c r="AW239" s="13" t="s">
        <v>29</v>
      </c>
      <c r="AX239" s="13" t="s">
        <v>72</v>
      </c>
      <c r="AY239" s="117" t="s">
        <v>114</v>
      </c>
    </row>
    <row r="240" spans="1:65" s="14" customFormat="1" ht="10" x14ac:dyDescent="0.2">
      <c r="B240" s="251"/>
      <c r="C240" s="252"/>
      <c r="D240" s="244" t="s">
        <v>124</v>
      </c>
      <c r="E240" s="253" t="s">
        <v>1</v>
      </c>
      <c r="F240" s="254" t="s">
        <v>126</v>
      </c>
      <c r="G240" s="252"/>
      <c r="H240" s="255">
        <v>30</v>
      </c>
      <c r="I240" s="265"/>
      <c r="J240" s="252"/>
      <c r="L240" s="121"/>
      <c r="M240" s="123"/>
      <c r="N240" s="124"/>
      <c r="O240" s="124"/>
      <c r="P240" s="124"/>
      <c r="Q240" s="124"/>
      <c r="R240" s="124"/>
      <c r="S240" s="124"/>
      <c r="T240" s="125"/>
      <c r="AT240" s="122" t="s">
        <v>124</v>
      </c>
      <c r="AU240" s="122" t="s">
        <v>82</v>
      </c>
      <c r="AV240" s="14" t="s">
        <v>120</v>
      </c>
      <c r="AW240" s="14" t="s">
        <v>29</v>
      </c>
      <c r="AX240" s="14" t="s">
        <v>80</v>
      </c>
      <c r="AY240" s="122" t="s">
        <v>114</v>
      </c>
    </row>
    <row r="241" spans="1:65" s="2" customFormat="1" ht="24.15" customHeight="1" x14ac:dyDescent="0.2">
      <c r="A241" s="27"/>
      <c r="B241" s="175"/>
      <c r="C241" s="238" t="s">
        <v>293</v>
      </c>
      <c r="D241" s="238" t="s">
        <v>116</v>
      </c>
      <c r="E241" s="239" t="s">
        <v>294</v>
      </c>
      <c r="F241" s="240" t="s">
        <v>295</v>
      </c>
      <c r="G241" s="241" t="s">
        <v>290</v>
      </c>
      <c r="H241" s="242">
        <v>30</v>
      </c>
      <c r="I241" s="267">
        <v>0</v>
      </c>
      <c r="J241" s="243">
        <f>ROUND(I241*H241,2)</f>
        <v>0</v>
      </c>
      <c r="K241" s="107"/>
      <c r="L241" s="28"/>
      <c r="M241" s="108" t="s">
        <v>1</v>
      </c>
      <c r="N241" s="109" t="s">
        <v>37</v>
      </c>
      <c r="O241" s="110">
        <v>8.5000000000000006E-2</v>
      </c>
      <c r="P241" s="110">
        <f>O241*H241</f>
        <v>2.5500000000000003</v>
      </c>
      <c r="Q241" s="110">
        <v>0</v>
      </c>
      <c r="R241" s="110">
        <f>Q241*H241</f>
        <v>0</v>
      </c>
      <c r="S241" s="110">
        <v>0</v>
      </c>
      <c r="T241" s="111">
        <f>S241*H241</f>
        <v>0</v>
      </c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R241" s="112" t="s">
        <v>120</v>
      </c>
      <c r="AT241" s="112" t="s">
        <v>116</v>
      </c>
      <c r="AU241" s="112" t="s">
        <v>82</v>
      </c>
      <c r="AY241" s="16" t="s">
        <v>114</v>
      </c>
      <c r="BE241" s="113">
        <f>IF(N241="základní",J241,0)</f>
        <v>0</v>
      </c>
      <c r="BF241" s="113">
        <f>IF(N241="snížená",J241,0)</f>
        <v>0</v>
      </c>
      <c r="BG241" s="113">
        <f>IF(N241="zákl. přenesená",J241,0)</f>
        <v>0</v>
      </c>
      <c r="BH241" s="113">
        <f>IF(N241="sníž. přenesená",J241,0)</f>
        <v>0</v>
      </c>
      <c r="BI241" s="113">
        <f>IF(N241="nulová",J241,0)</f>
        <v>0</v>
      </c>
      <c r="BJ241" s="16" t="s">
        <v>80</v>
      </c>
      <c r="BK241" s="113">
        <f>ROUND(I241*H241,2)</f>
        <v>0</v>
      </c>
      <c r="BL241" s="16" t="s">
        <v>120</v>
      </c>
      <c r="BM241" s="112" t="s">
        <v>296</v>
      </c>
    </row>
    <row r="242" spans="1:65" s="13" customFormat="1" ht="10" x14ac:dyDescent="0.2">
      <c r="B242" s="246"/>
      <c r="C242" s="247"/>
      <c r="D242" s="244" t="s">
        <v>124</v>
      </c>
      <c r="E242" s="248" t="s">
        <v>1</v>
      </c>
      <c r="F242" s="249" t="s">
        <v>292</v>
      </c>
      <c r="G242" s="247"/>
      <c r="H242" s="250">
        <v>30</v>
      </c>
      <c r="I242" s="264"/>
      <c r="J242" s="247"/>
      <c r="L242" s="116"/>
      <c r="M242" s="118"/>
      <c r="N242" s="119"/>
      <c r="O242" s="119"/>
      <c r="P242" s="119"/>
      <c r="Q242" s="119"/>
      <c r="R242" s="119"/>
      <c r="S242" s="119"/>
      <c r="T242" s="120"/>
      <c r="AT242" s="117" t="s">
        <v>124</v>
      </c>
      <c r="AU242" s="117" t="s">
        <v>82</v>
      </c>
      <c r="AV242" s="13" t="s">
        <v>82</v>
      </c>
      <c r="AW242" s="13" t="s">
        <v>29</v>
      </c>
      <c r="AX242" s="13" t="s">
        <v>72</v>
      </c>
      <c r="AY242" s="117" t="s">
        <v>114</v>
      </c>
    </row>
    <row r="243" spans="1:65" s="14" customFormat="1" ht="10" x14ac:dyDescent="0.2">
      <c r="B243" s="251"/>
      <c r="C243" s="252"/>
      <c r="D243" s="244" t="s">
        <v>124</v>
      </c>
      <c r="E243" s="253" t="s">
        <v>1</v>
      </c>
      <c r="F243" s="254" t="s">
        <v>126</v>
      </c>
      <c r="G243" s="252"/>
      <c r="H243" s="255">
        <v>30</v>
      </c>
      <c r="I243" s="265"/>
      <c r="J243" s="252"/>
      <c r="L243" s="121"/>
      <c r="M243" s="123"/>
      <c r="N243" s="124"/>
      <c r="O243" s="124"/>
      <c r="P243" s="124"/>
      <c r="Q243" s="124"/>
      <c r="R243" s="124"/>
      <c r="S243" s="124"/>
      <c r="T243" s="125"/>
      <c r="AT243" s="122" t="s">
        <v>124</v>
      </c>
      <c r="AU243" s="122" t="s">
        <v>82</v>
      </c>
      <c r="AV243" s="14" t="s">
        <v>120</v>
      </c>
      <c r="AW243" s="14" t="s">
        <v>29</v>
      </c>
      <c r="AX243" s="14" t="s">
        <v>80</v>
      </c>
      <c r="AY243" s="122" t="s">
        <v>114</v>
      </c>
    </row>
    <row r="244" spans="1:65" s="2" customFormat="1" ht="24.15" customHeight="1" x14ac:dyDescent="0.2">
      <c r="A244" s="27"/>
      <c r="B244" s="175"/>
      <c r="C244" s="238" t="s">
        <v>297</v>
      </c>
      <c r="D244" s="238" t="s">
        <v>116</v>
      </c>
      <c r="E244" s="239" t="s">
        <v>298</v>
      </c>
      <c r="F244" s="240" t="s">
        <v>299</v>
      </c>
      <c r="G244" s="241" t="s">
        <v>269</v>
      </c>
      <c r="H244" s="242">
        <v>3</v>
      </c>
      <c r="I244" s="267">
        <v>0</v>
      </c>
      <c r="J244" s="243">
        <f>ROUND(I244*H244,2)</f>
        <v>0</v>
      </c>
      <c r="K244" s="107"/>
      <c r="L244" s="28"/>
      <c r="M244" s="108" t="s">
        <v>1</v>
      </c>
      <c r="N244" s="109" t="s">
        <v>37</v>
      </c>
      <c r="O244" s="110">
        <v>1.05</v>
      </c>
      <c r="P244" s="110">
        <f>O244*H244</f>
        <v>3.1500000000000004</v>
      </c>
      <c r="Q244" s="110">
        <v>0.22394</v>
      </c>
      <c r="R244" s="110">
        <f>Q244*H244</f>
        <v>0.67181999999999997</v>
      </c>
      <c r="S244" s="110">
        <v>0</v>
      </c>
      <c r="T244" s="111">
        <f>S244*H244</f>
        <v>0</v>
      </c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R244" s="112" t="s">
        <v>120</v>
      </c>
      <c r="AT244" s="112" t="s">
        <v>116</v>
      </c>
      <c r="AU244" s="112" t="s">
        <v>82</v>
      </c>
      <c r="AY244" s="16" t="s">
        <v>114</v>
      </c>
      <c r="BE244" s="113">
        <f>IF(N244="základní",J244,0)</f>
        <v>0</v>
      </c>
      <c r="BF244" s="113">
        <f>IF(N244="snížená",J244,0)</f>
        <v>0</v>
      </c>
      <c r="BG244" s="113">
        <f>IF(N244="zákl. přenesená",J244,0)</f>
        <v>0</v>
      </c>
      <c r="BH244" s="113">
        <f>IF(N244="sníž. přenesená",J244,0)</f>
        <v>0</v>
      </c>
      <c r="BI244" s="113">
        <f>IF(N244="nulová",J244,0)</f>
        <v>0</v>
      </c>
      <c r="BJ244" s="16" t="s">
        <v>80</v>
      </c>
      <c r="BK244" s="113">
        <f>ROUND(I244*H244,2)</f>
        <v>0</v>
      </c>
      <c r="BL244" s="16" t="s">
        <v>120</v>
      </c>
      <c r="BM244" s="112" t="s">
        <v>300</v>
      </c>
    </row>
    <row r="245" spans="1:65" s="13" customFormat="1" ht="10" x14ac:dyDescent="0.2">
      <c r="B245" s="246"/>
      <c r="C245" s="247"/>
      <c r="D245" s="244" t="s">
        <v>124</v>
      </c>
      <c r="E245" s="248" t="s">
        <v>1</v>
      </c>
      <c r="F245" s="249" t="s">
        <v>133</v>
      </c>
      <c r="G245" s="247"/>
      <c r="H245" s="250">
        <v>3</v>
      </c>
      <c r="I245" s="264"/>
      <c r="J245" s="247"/>
      <c r="L245" s="116"/>
      <c r="M245" s="118"/>
      <c r="N245" s="119"/>
      <c r="O245" s="119"/>
      <c r="P245" s="119"/>
      <c r="Q245" s="119"/>
      <c r="R245" s="119"/>
      <c r="S245" s="119"/>
      <c r="T245" s="120"/>
      <c r="AT245" s="117" t="s">
        <v>124</v>
      </c>
      <c r="AU245" s="117" t="s">
        <v>82</v>
      </c>
      <c r="AV245" s="13" t="s">
        <v>82</v>
      </c>
      <c r="AW245" s="13" t="s">
        <v>29</v>
      </c>
      <c r="AX245" s="13" t="s">
        <v>72</v>
      </c>
      <c r="AY245" s="117" t="s">
        <v>114</v>
      </c>
    </row>
    <row r="246" spans="1:65" s="14" customFormat="1" ht="10" x14ac:dyDescent="0.2">
      <c r="B246" s="251"/>
      <c r="C246" s="252"/>
      <c r="D246" s="244" t="s">
        <v>124</v>
      </c>
      <c r="E246" s="253" t="s">
        <v>1</v>
      </c>
      <c r="F246" s="254" t="s">
        <v>126</v>
      </c>
      <c r="G246" s="252"/>
      <c r="H246" s="255">
        <v>3</v>
      </c>
      <c r="I246" s="265"/>
      <c r="J246" s="252"/>
      <c r="L246" s="121"/>
      <c r="M246" s="123"/>
      <c r="N246" s="124"/>
      <c r="O246" s="124"/>
      <c r="P246" s="124"/>
      <c r="Q246" s="124"/>
      <c r="R246" s="124"/>
      <c r="S246" s="124"/>
      <c r="T246" s="125"/>
      <c r="AT246" s="122" t="s">
        <v>124</v>
      </c>
      <c r="AU246" s="122" t="s">
        <v>82</v>
      </c>
      <c r="AV246" s="14" t="s">
        <v>120</v>
      </c>
      <c r="AW246" s="14" t="s">
        <v>29</v>
      </c>
      <c r="AX246" s="14" t="s">
        <v>80</v>
      </c>
      <c r="AY246" s="122" t="s">
        <v>114</v>
      </c>
    </row>
    <row r="247" spans="1:65" s="2" customFormat="1" ht="16.5" customHeight="1" x14ac:dyDescent="0.2">
      <c r="A247" s="27"/>
      <c r="B247" s="175"/>
      <c r="C247" s="256" t="s">
        <v>301</v>
      </c>
      <c r="D247" s="256" t="s">
        <v>222</v>
      </c>
      <c r="E247" s="257" t="s">
        <v>302</v>
      </c>
      <c r="F247" s="258" t="s">
        <v>303</v>
      </c>
      <c r="G247" s="259" t="s">
        <v>269</v>
      </c>
      <c r="H247" s="260">
        <v>3</v>
      </c>
      <c r="I247" s="268">
        <v>0</v>
      </c>
      <c r="J247" s="261">
        <f>ROUND(I247*H247,2)</f>
        <v>0</v>
      </c>
      <c r="K247" s="126"/>
      <c r="L247" s="127"/>
      <c r="M247" s="128" t="s">
        <v>1</v>
      </c>
      <c r="N247" s="129" t="s">
        <v>37</v>
      </c>
      <c r="O247" s="110">
        <v>0</v>
      </c>
      <c r="P247" s="110">
        <f>O247*H247</f>
        <v>0</v>
      </c>
      <c r="Q247" s="110">
        <v>0.86</v>
      </c>
      <c r="R247" s="110">
        <f>Q247*H247</f>
        <v>2.58</v>
      </c>
      <c r="S247" s="110">
        <v>0</v>
      </c>
      <c r="T247" s="111">
        <f>S247*H247</f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R247" s="112" t="s">
        <v>164</v>
      </c>
      <c r="AT247" s="112" t="s">
        <v>222</v>
      </c>
      <c r="AU247" s="112" t="s">
        <v>82</v>
      </c>
      <c r="AY247" s="16" t="s">
        <v>114</v>
      </c>
      <c r="BE247" s="113">
        <f>IF(N247="základní",J247,0)</f>
        <v>0</v>
      </c>
      <c r="BF247" s="113">
        <f>IF(N247="snížená",J247,0)</f>
        <v>0</v>
      </c>
      <c r="BG247" s="113">
        <f>IF(N247="zákl. přenesená",J247,0)</f>
        <v>0</v>
      </c>
      <c r="BH247" s="113">
        <f>IF(N247="sníž. přenesená",J247,0)</f>
        <v>0</v>
      </c>
      <c r="BI247" s="113">
        <f>IF(N247="nulová",J247,0)</f>
        <v>0</v>
      </c>
      <c r="BJ247" s="16" t="s">
        <v>80</v>
      </c>
      <c r="BK247" s="113">
        <f>ROUND(I247*H247,2)</f>
        <v>0</v>
      </c>
      <c r="BL247" s="16" t="s">
        <v>120</v>
      </c>
      <c r="BM247" s="112" t="s">
        <v>304</v>
      </c>
    </row>
    <row r="248" spans="1:65" s="13" customFormat="1" ht="10" x14ac:dyDescent="0.2">
      <c r="B248" s="246"/>
      <c r="C248" s="247"/>
      <c r="D248" s="244" t="s">
        <v>124</v>
      </c>
      <c r="E248" s="248" t="s">
        <v>1</v>
      </c>
      <c r="F248" s="249" t="s">
        <v>133</v>
      </c>
      <c r="G248" s="247"/>
      <c r="H248" s="250">
        <v>3</v>
      </c>
      <c r="I248" s="264"/>
      <c r="J248" s="247"/>
      <c r="L248" s="116"/>
      <c r="M248" s="118"/>
      <c r="N248" s="119"/>
      <c r="O248" s="119"/>
      <c r="P248" s="119"/>
      <c r="Q248" s="119"/>
      <c r="R248" s="119"/>
      <c r="S248" s="119"/>
      <c r="T248" s="120"/>
      <c r="AT248" s="117" t="s">
        <v>124</v>
      </c>
      <c r="AU248" s="117" t="s">
        <v>82</v>
      </c>
      <c r="AV248" s="13" t="s">
        <v>82</v>
      </c>
      <c r="AW248" s="13" t="s">
        <v>29</v>
      </c>
      <c r="AX248" s="13" t="s">
        <v>72</v>
      </c>
      <c r="AY248" s="117" t="s">
        <v>114</v>
      </c>
    </row>
    <row r="249" spans="1:65" s="14" customFormat="1" ht="10" x14ac:dyDescent="0.2">
      <c r="B249" s="251"/>
      <c r="C249" s="252"/>
      <c r="D249" s="244" t="s">
        <v>124</v>
      </c>
      <c r="E249" s="253" t="s">
        <v>1</v>
      </c>
      <c r="F249" s="254" t="s">
        <v>126</v>
      </c>
      <c r="G249" s="252"/>
      <c r="H249" s="255">
        <v>3</v>
      </c>
      <c r="I249" s="265"/>
      <c r="J249" s="252"/>
      <c r="L249" s="121"/>
      <c r="M249" s="123"/>
      <c r="N249" s="124"/>
      <c r="O249" s="124"/>
      <c r="P249" s="124"/>
      <c r="Q249" s="124"/>
      <c r="R249" s="124"/>
      <c r="S249" s="124"/>
      <c r="T249" s="125"/>
      <c r="AT249" s="122" t="s">
        <v>124</v>
      </c>
      <c r="AU249" s="122" t="s">
        <v>82</v>
      </c>
      <c r="AV249" s="14" t="s">
        <v>120</v>
      </c>
      <c r="AW249" s="14" t="s">
        <v>29</v>
      </c>
      <c r="AX249" s="14" t="s">
        <v>80</v>
      </c>
      <c r="AY249" s="122" t="s">
        <v>114</v>
      </c>
    </row>
    <row r="250" spans="1:65" s="2" customFormat="1" ht="16.5" customHeight="1" x14ac:dyDescent="0.2">
      <c r="A250" s="27"/>
      <c r="B250" s="175"/>
      <c r="C250" s="256" t="s">
        <v>305</v>
      </c>
      <c r="D250" s="256" t="s">
        <v>222</v>
      </c>
      <c r="E250" s="257" t="s">
        <v>306</v>
      </c>
      <c r="F250" s="258" t="s">
        <v>307</v>
      </c>
      <c r="G250" s="259" t="s">
        <v>269</v>
      </c>
      <c r="H250" s="260">
        <v>1</v>
      </c>
      <c r="I250" s="268">
        <v>0</v>
      </c>
      <c r="J250" s="261">
        <f>ROUND(I250*H250,2)</f>
        <v>0</v>
      </c>
      <c r="K250" s="126"/>
      <c r="L250" s="127"/>
      <c r="M250" s="128" t="s">
        <v>1</v>
      </c>
      <c r="N250" s="129" t="s">
        <v>37</v>
      </c>
      <c r="O250" s="110">
        <v>0</v>
      </c>
      <c r="P250" s="110">
        <f>O250*H250</f>
        <v>0</v>
      </c>
      <c r="Q250" s="110">
        <v>0.43</v>
      </c>
      <c r="R250" s="110">
        <f>Q250*H250</f>
        <v>0.43</v>
      </c>
      <c r="S250" s="110">
        <v>0</v>
      </c>
      <c r="T250" s="111">
        <f>S250*H250</f>
        <v>0</v>
      </c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R250" s="112" t="s">
        <v>164</v>
      </c>
      <c r="AT250" s="112" t="s">
        <v>222</v>
      </c>
      <c r="AU250" s="112" t="s">
        <v>82</v>
      </c>
      <c r="AY250" s="16" t="s">
        <v>114</v>
      </c>
      <c r="BE250" s="113">
        <f>IF(N250="základní",J250,0)</f>
        <v>0</v>
      </c>
      <c r="BF250" s="113">
        <f>IF(N250="snížená",J250,0)</f>
        <v>0</v>
      </c>
      <c r="BG250" s="113">
        <f>IF(N250="zákl. přenesená",J250,0)</f>
        <v>0</v>
      </c>
      <c r="BH250" s="113">
        <f>IF(N250="sníž. přenesená",J250,0)</f>
        <v>0</v>
      </c>
      <c r="BI250" s="113">
        <f>IF(N250="nulová",J250,0)</f>
        <v>0</v>
      </c>
      <c r="BJ250" s="16" t="s">
        <v>80</v>
      </c>
      <c r="BK250" s="113">
        <f>ROUND(I250*H250,2)</f>
        <v>0</v>
      </c>
      <c r="BL250" s="16" t="s">
        <v>120</v>
      </c>
      <c r="BM250" s="112" t="s">
        <v>308</v>
      </c>
    </row>
    <row r="251" spans="1:65" s="13" customFormat="1" ht="10" x14ac:dyDescent="0.2">
      <c r="B251" s="246"/>
      <c r="C251" s="247"/>
      <c r="D251" s="244" t="s">
        <v>124</v>
      </c>
      <c r="E251" s="248" t="s">
        <v>1</v>
      </c>
      <c r="F251" s="249" t="s">
        <v>80</v>
      </c>
      <c r="G251" s="247"/>
      <c r="H251" s="250">
        <v>1</v>
      </c>
      <c r="I251" s="264"/>
      <c r="J251" s="247"/>
      <c r="L251" s="116"/>
      <c r="M251" s="118"/>
      <c r="N251" s="119"/>
      <c r="O251" s="119"/>
      <c r="P251" s="119"/>
      <c r="Q251" s="119"/>
      <c r="R251" s="119"/>
      <c r="S251" s="119"/>
      <c r="T251" s="120"/>
      <c r="AT251" s="117" t="s">
        <v>124</v>
      </c>
      <c r="AU251" s="117" t="s">
        <v>82</v>
      </c>
      <c r="AV251" s="13" t="s">
        <v>82</v>
      </c>
      <c r="AW251" s="13" t="s">
        <v>29</v>
      </c>
      <c r="AX251" s="13" t="s">
        <v>72</v>
      </c>
      <c r="AY251" s="117" t="s">
        <v>114</v>
      </c>
    </row>
    <row r="252" spans="1:65" s="14" customFormat="1" ht="10" x14ac:dyDescent="0.2">
      <c r="B252" s="251"/>
      <c r="C252" s="252"/>
      <c r="D252" s="244" t="s">
        <v>124</v>
      </c>
      <c r="E252" s="253" t="s">
        <v>1</v>
      </c>
      <c r="F252" s="254" t="s">
        <v>126</v>
      </c>
      <c r="G252" s="252"/>
      <c r="H252" s="255">
        <v>1</v>
      </c>
      <c r="I252" s="265"/>
      <c r="J252" s="252"/>
      <c r="L252" s="121"/>
      <c r="M252" s="123"/>
      <c r="N252" s="124"/>
      <c r="O252" s="124"/>
      <c r="P252" s="124"/>
      <c r="Q252" s="124"/>
      <c r="R252" s="124"/>
      <c r="S252" s="124"/>
      <c r="T252" s="125"/>
      <c r="AT252" s="122" t="s">
        <v>124</v>
      </c>
      <c r="AU252" s="122" t="s">
        <v>82</v>
      </c>
      <c r="AV252" s="14" t="s">
        <v>120</v>
      </c>
      <c r="AW252" s="14" t="s">
        <v>29</v>
      </c>
      <c r="AX252" s="14" t="s">
        <v>80</v>
      </c>
      <c r="AY252" s="122" t="s">
        <v>114</v>
      </c>
    </row>
    <row r="253" spans="1:65" s="2" customFormat="1" ht="16.5" customHeight="1" x14ac:dyDescent="0.2">
      <c r="A253" s="27"/>
      <c r="B253" s="175"/>
      <c r="C253" s="256" t="s">
        <v>309</v>
      </c>
      <c r="D253" s="256" t="s">
        <v>222</v>
      </c>
      <c r="E253" s="257" t="s">
        <v>310</v>
      </c>
      <c r="F253" s="258" t="s">
        <v>311</v>
      </c>
      <c r="G253" s="259" t="s">
        <v>269</v>
      </c>
      <c r="H253" s="260">
        <v>1</v>
      </c>
      <c r="I253" s="268">
        <v>0</v>
      </c>
      <c r="J253" s="261">
        <f>ROUND(I253*H253,2)</f>
        <v>0</v>
      </c>
      <c r="K253" s="126"/>
      <c r="L253" s="127"/>
      <c r="M253" s="128" t="s">
        <v>1</v>
      </c>
      <c r="N253" s="129" t="s">
        <v>37</v>
      </c>
      <c r="O253" s="110">
        <v>0</v>
      </c>
      <c r="P253" s="110">
        <f>O253*H253</f>
        <v>0</v>
      </c>
      <c r="Q253" s="110">
        <v>0.215</v>
      </c>
      <c r="R253" s="110">
        <f>Q253*H253</f>
        <v>0.215</v>
      </c>
      <c r="S253" s="110">
        <v>0</v>
      </c>
      <c r="T253" s="111">
        <f>S253*H253</f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12" t="s">
        <v>164</v>
      </c>
      <c r="AT253" s="112" t="s">
        <v>222</v>
      </c>
      <c r="AU253" s="112" t="s">
        <v>82</v>
      </c>
      <c r="AY253" s="16" t="s">
        <v>114</v>
      </c>
      <c r="BE253" s="113">
        <f>IF(N253="základní",J253,0)</f>
        <v>0</v>
      </c>
      <c r="BF253" s="113">
        <f>IF(N253="snížená",J253,0)</f>
        <v>0</v>
      </c>
      <c r="BG253" s="113">
        <f>IF(N253="zákl. přenesená",J253,0)</f>
        <v>0</v>
      </c>
      <c r="BH253" s="113">
        <f>IF(N253="sníž. přenesená",J253,0)</f>
        <v>0</v>
      </c>
      <c r="BI253" s="113">
        <f>IF(N253="nulová",J253,0)</f>
        <v>0</v>
      </c>
      <c r="BJ253" s="16" t="s">
        <v>80</v>
      </c>
      <c r="BK253" s="113">
        <f>ROUND(I253*H253,2)</f>
        <v>0</v>
      </c>
      <c r="BL253" s="16" t="s">
        <v>120</v>
      </c>
      <c r="BM253" s="112" t="s">
        <v>312</v>
      </c>
    </row>
    <row r="254" spans="1:65" s="13" customFormat="1" ht="10" x14ac:dyDescent="0.2">
      <c r="B254" s="246"/>
      <c r="C254" s="247"/>
      <c r="D254" s="244" t="s">
        <v>124</v>
      </c>
      <c r="E254" s="248" t="s">
        <v>1</v>
      </c>
      <c r="F254" s="249" t="s">
        <v>80</v>
      </c>
      <c r="G254" s="247"/>
      <c r="H254" s="250">
        <v>1</v>
      </c>
      <c r="I254" s="264"/>
      <c r="J254" s="247"/>
      <c r="L254" s="116"/>
      <c r="M254" s="118"/>
      <c r="N254" s="119"/>
      <c r="O254" s="119"/>
      <c r="P254" s="119"/>
      <c r="Q254" s="119"/>
      <c r="R254" s="119"/>
      <c r="S254" s="119"/>
      <c r="T254" s="120"/>
      <c r="AT254" s="117" t="s">
        <v>124</v>
      </c>
      <c r="AU254" s="117" t="s">
        <v>82</v>
      </c>
      <c r="AV254" s="13" t="s">
        <v>82</v>
      </c>
      <c r="AW254" s="13" t="s">
        <v>29</v>
      </c>
      <c r="AX254" s="13" t="s">
        <v>72</v>
      </c>
      <c r="AY254" s="117" t="s">
        <v>114</v>
      </c>
    </row>
    <row r="255" spans="1:65" s="14" customFormat="1" ht="10" x14ac:dyDescent="0.2">
      <c r="B255" s="251"/>
      <c r="C255" s="252"/>
      <c r="D255" s="244" t="s">
        <v>124</v>
      </c>
      <c r="E255" s="253" t="s">
        <v>1</v>
      </c>
      <c r="F255" s="254" t="s">
        <v>126</v>
      </c>
      <c r="G255" s="252"/>
      <c r="H255" s="255">
        <v>1</v>
      </c>
      <c r="I255" s="265"/>
      <c r="J255" s="252"/>
      <c r="L255" s="121"/>
      <c r="M255" s="123"/>
      <c r="N255" s="124"/>
      <c r="O255" s="124"/>
      <c r="P255" s="124"/>
      <c r="Q255" s="124"/>
      <c r="R255" s="124"/>
      <c r="S255" s="124"/>
      <c r="T255" s="125"/>
      <c r="AT255" s="122" t="s">
        <v>124</v>
      </c>
      <c r="AU255" s="122" t="s">
        <v>82</v>
      </c>
      <c r="AV255" s="14" t="s">
        <v>120</v>
      </c>
      <c r="AW255" s="14" t="s">
        <v>29</v>
      </c>
      <c r="AX255" s="14" t="s">
        <v>80</v>
      </c>
      <c r="AY255" s="122" t="s">
        <v>114</v>
      </c>
    </row>
    <row r="256" spans="1:65" s="2" customFormat="1" ht="16.5" customHeight="1" x14ac:dyDescent="0.2">
      <c r="A256" s="27"/>
      <c r="B256" s="175"/>
      <c r="C256" s="238" t="s">
        <v>313</v>
      </c>
      <c r="D256" s="238" t="s">
        <v>116</v>
      </c>
      <c r="E256" s="239" t="s">
        <v>314</v>
      </c>
      <c r="F256" s="240" t="s">
        <v>315</v>
      </c>
      <c r="G256" s="241" t="s">
        <v>269</v>
      </c>
      <c r="H256" s="242">
        <v>2</v>
      </c>
      <c r="I256" s="267">
        <v>0</v>
      </c>
      <c r="J256" s="243">
        <f>ROUND(I256*H256,2)</f>
        <v>0</v>
      </c>
      <c r="K256" s="107"/>
      <c r="L256" s="28"/>
      <c r="M256" s="108" t="s">
        <v>1</v>
      </c>
      <c r="N256" s="109" t="s">
        <v>37</v>
      </c>
      <c r="O256" s="110">
        <v>0</v>
      </c>
      <c r="P256" s="110">
        <f>O256*H256</f>
        <v>0</v>
      </c>
      <c r="Q256" s="110">
        <v>0</v>
      </c>
      <c r="R256" s="110">
        <f>Q256*H256</f>
        <v>0</v>
      </c>
      <c r="S256" s="110">
        <v>0</v>
      </c>
      <c r="T256" s="111">
        <f>S256*H256</f>
        <v>0</v>
      </c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R256" s="112" t="s">
        <v>120</v>
      </c>
      <c r="AT256" s="112" t="s">
        <v>116</v>
      </c>
      <c r="AU256" s="112" t="s">
        <v>82</v>
      </c>
      <c r="AY256" s="16" t="s">
        <v>114</v>
      </c>
      <c r="BE256" s="113">
        <f>IF(N256="základní",J256,0)</f>
        <v>0</v>
      </c>
      <c r="BF256" s="113">
        <f>IF(N256="snížená",J256,0)</f>
        <v>0</v>
      </c>
      <c r="BG256" s="113">
        <f>IF(N256="zákl. přenesená",J256,0)</f>
        <v>0</v>
      </c>
      <c r="BH256" s="113">
        <f>IF(N256="sníž. přenesená",J256,0)</f>
        <v>0</v>
      </c>
      <c r="BI256" s="113">
        <f>IF(N256="nulová",J256,0)</f>
        <v>0</v>
      </c>
      <c r="BJ256" s="16" t="s">
        <v>80</v>
      </c>
      <c r="BK256" s="113">
        <f>ROUND(I256*H256,2)</f>
        <v>0</v>
      </c>
      <c r="BL256" s="16" t="s">
        <v>120</v>
      </c>
      <c r="BM256" s="112" t="s">
        <v>316</v>
      </c>
    </row>
    <row r="257" spans="1:65" s="13" customFormat="1" ht="10" x14ac:dyDescent="0.2">
      <c r="B257" s="246"/>
      <c r="C257" s="247"/>
      <c r="D257" s="244" t="s">
        <v>124</v>
      </c>
      <c r="E257" s="248" t="s">
        <v>1</v>
      </c>
      <c r="F257" s="249" t="s">
        <v>82</v>
      </c>
      <c r="G257" s="247"/>
      <c r="H257" s="250">
        <v>2</v>
      </c>
      <c r="I257" s="264"/>
      <c r="J257" s="247"/>
      <c r="L257" s="116"/>
      <c r="M257" s="118"/>
      <c r="N257" s="119"/>
      <c r="O257" s="119"/>
      <c r="P257" s="119"/>
      <c r="Q257" s="119"/>
      <c r="R257" s="119"/>
      <c r="S257" s="119"/>
      <c r="T257" s="120"/>
      <c r="AT257" s="117" t="s">
        <v>124</v>
      </c>
      <c r="AU257" s="117" t="s">
        <v>82</v>
      </c>
      <c r="AV257" s="13" t="s">
        <v>82</v>
      </c>
      <c r="AW257" s="13" t="s">
        <v>29</v>
      </c>
      <c r="AX257" s="13" t="s">
        <v>72</v>
      </c>
      <c r="AY257" s="117" t="s">
        <v>114</v>
      </c>
    </row>
    <row r="258" spans="1:65" s="14" customFormat="1" ht="10" x14ac:dyDescent="0.2">
      <c r="B258" s="251"/>
      <c r="C258" s="252"/>
      <c r="D258" s="244" t="s">
        <v>124</v>
      </c>
      <c r="E258" s="253" t="s">
        <v>1</v>
      </c>
      <c r="F258" s="254" t="s">
        <v>126</v>
      </c>
      <c r="G258" s="252"/>
      <c r="H258" s="255">
        <v>2</v>
      </c>
      <c r="I258" s="265"/>
      <c r="J258" s="252"/>
      <c r="L258" s="121"/>
      <c r="M258" s="123"/>
      <c r="N258" s="124"/>
      <c r="O258" s="124"/>
      <c r="P258" s="124"/>
      <c r="Q258" s="124"/>
      <c r="R258" s="124"/>
      <c r="S258" s="124"/>
      <c r="T258" s="125"/>
      <c r="AT258" s="122" t="s">
        <v>124</v>
      </c>
      <c r="AU258" s="122" t="s">
        <v>82</v>
      </c>
      <c r="AV258" s="14" t="s">
        <v>120</v>
      </c>
      <c r="AW258" s="14" t="s">
        <v>29</v>
      </c>
      <c r="AX258" s="14" t="s">
        <v>80</v>
      </c>
      <c r="AY258" s="122" t="s">
        <v>114</v>
      </c>
    </row>
    <row r="259" spans="1:65" s="2" customFormat="1" ht="16.5" customHeight="1" x14ac:dyDescent="0.2">
      <c r="A259" s="27"/>
      <c r="B259" s="175"/>
      <c r="C259" s="238" t="s">
        <v>317</v>
      </c>
      <c r="D259" s="238" t="s">
        <v>116</v>
      </c>
      <c r="E259" s="239" t="s">
        <v>318</v>
      </c>
      <c r="F259" s="240" t="s">
        <v>319</v>
      </c>
      <c r="G259" s="241" t="s">
        <v>269</v>
      </c>
      <c r="H259" s="242">
        <v>1</v>
      </c>
      <c r="I259" s="267">
        <v>0</v>
      </c>
      <c r="J259" s="243">
        <f>ROUND(I259*H259,2)</f>
        <v>0</v>
      </c>
      <c r="K259" s="107"/>
      <c r="L259" s="28"/>
      <c r="M259" s="108" t="s">
        <v>1</v>
      </c>
      <c r="N259" s="109" t="s">
        <v>37</v>
      </c>
      <c r="O259" s="110">
        <v>0</v>
      </c>
      <c r="P259" s="110">
        <f>O259*H259</f>
        <v>0</v>
      </c>
      <c r="Q259" s="110">
        <v>0</v>
      </c>
      <c r="R259" s="110">
        <f>Q259*H259</f>
        <v>0</v>
      </c>
      <c r="S259" s="110">
        <v>0</v>
      </c>
      <c r="T259" s="111">
        <f>S259*H259</f>
        <v>0</v>
      </c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R259" s="112" t="s">
        <v>120</v>
      </c>
      <c r="AT259" s="112" t="s">
        <v>116</v>
      </c>
      <c r="AU259" s="112" t="s">
        <v>82</v>
      </c>
      <c r="AY259" s="16" t="s">
        <v>114</v>
      </c>
      <c r="BE259" s="113">
        <f>IF(N259="základní",J259,0)</f>
        <v>0</v>
      </c>
      <c r="BF259" s="113">
        <f>IF(N259="snížená",J259,0)</f>
        <v>0</v>
      </c>
      <c r="BG259" s="113">
        <f>IF(N259="zákl. přenesená",J259,0)</f>
        <v>0</v>
      </c>
      <c r="BH259" s="113">
        <f>IF(N259="sníž. přenesená",J259,0)</f>
        <v>0</v>
      </c>
      <c r="BI259" s="113">
        <f>IF(N259="nulová",J259,0)</f>
        <v>0</v>
      </c>
      <c r="BJ259" s="16" t="s">
        <v>80</v>
      </c>
      <c r="BK259" s="113">
        <f>ROUND(I259*H259,2)</f>
        <v>0</v>
      </c>
      <c r="BL259" s="16" t="s">
        <v>120</v>
      </c>
      <c r="BM259" s="112" t="s">
        <v>320</v>
      </c>
    </row>
    <row r="260" spans="1:65" s="13" customFormat="1" ht="10" x14ac:dyDescent="0.2">
      <c r="B260" s="246"/>
      <c r="C260" s="247"/>
      <c r="D260" s="244" t="s">
        <v>124</v>
      </c>
      <c r="E260" s="248" t="s">
        <v>1</v>
      </c>
      <c r="F260" s="249" t="s">
        <v>80</v>
      </c>
      <c r="G260" s="247"/>
      <c r="H260" s="250">
        <v>1</v>
      </c>
      <c r="I260" s="264"/>
      <c r="J260" s="247"/>
      <c r="L260" s="116"/>
      <c r="M260" s="118"/>
      <c r="N260" s="119"/>
      <c r="O260" s="119"/>
      <c r="P260" s="119"/>
      <c r="Q260" s="119"/>
      <c r="R260" s="119"/>
      <c r="S260" s="119"/>
      <c r="T260" s="120"/>
      <c r="AT260" s="117" t="s">
        <v>124</v>
      </c>
      <c r="AU260" s="117" t="s">
        <v>82</v>
      </c>
      <c r="AV260" s="13" t="s">
        <v>82</v>
      </c>
      <c r="AW260" s="13" t="s">
        <v>29</v>
      </c>
      <c r="AX260" s="13" t="s">
        <v>72</v>
      </c>
      <c r="AY260" s="117" t="s">
        <v>114</v>
      </c>
    </row>
    <row r="261" spans="1:65" s="14" customFormat="1" ht="10" x14ac:dyDescent="0.2">
      <c r="B261" s="251"/>
      <c r="C261" s="252"/>
      <c r="D261" s="244" t="s">
        <v>124</v>
      </c>
      <c r="E261" s="253" t="s">
        <v>1</v>
      </c>
      <c r="F261" s="254" t="s">
        <v>126</v>
      </c>
      <c r="G261" s="252"/>
      <c r="H261" s="255">
        <v>1</v>
      </c>
      <c r="I261" s="265"/>
      <c r="J261" s="252"/>
      <c r="L261" s="121"/>
      <c r="M261" s="123"/>
      <c r="N261" s="124"/>
      <c r="O261" s="124"/>
      <c r="P261" s="124"/>
      <c r="Q261" s="124"/>
      <c r="R261" s="124"/>
      <c r="S261" s="124"/>
      <c r="T261" s="125"/>
      <c r="AT261" s="122" t="s">
        <v>124</v>
      </c>
      <c r="AU261" s="122" t="s">
        <v>82</v>
      </c>
      <c r="AV261" s="14" t="s">
        <v>120</v>
      </c>
      <c r="AW261" s="14" t="s">
        <v>29</v>
      </c>
      <c r="AX261" s="14" t="s">
        <v>80</v>
      </c>
      <c r="AY261" s="122" t="s">
        <v>114</v>
      </c>
    </row>
    <row r="262" spans="1:65" s="2" customFormat="1" ht="37.75" customHeight="1" x14ac:dyDescent="0.2">
      <c r="A262" s="27"/>
      <c r="B262" s="175"/>
      <c r="C262" s="238" t="s">
        <v>321</v>
      </c>
      <c r="D262" s="238" t="s">
        <v>116</v>
      </c>
      <c r="E262" s="239" t="s">
        <v>322</v>
      </c>
      <c r="F262" s="240" t="s">
        <v>323</v>
      </c>
      <c r="G262" s="241" t="s">
        <v>290</v>
      </c>
      <c r="H262" s="242">
        <v>6</v>
      </c>
      <c r="I262" s="267">
        <v>0</v>
      </c>
      <c r="J262" s="243">
        <f>ROUND(I262*H262,2)</f>
        <v>0</v>
      </c>
      <c r="K262" s="107"/>
      <c r="L262" s="28"/>
      <c r="M262" s="108" t="s">
        <v>1</v>
      </c>
      <c r="N262" s="109" t="s">
        <v>37</v>
      </c>
      <c r="O262" s="110">
        <v>0.312</v>
      </c>
      <c r="P262" s="110">
        <f>O262*H262</f>
        <v>1.8719999999999999</v>
      </c>
      <c r="Q262" s="110">
        <v>1.0000000000000001E-5</v>
      </c>
      <c r="R262" s="110">
        <f>Q262*H262</f>
        <v>6.0000000000000008E-5</v>
      </c>
      <c r="S262" s="110">
        <v>0</v>
      </c>
      <c r="T262" s="111">
        <f>S262*H262</f>
        <v>0</v>
      </c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R262" s="112" t="s">
        <v>120</v>
      </c>
      <c r="AT262" s="112" t="s">
        <v>116</v>
      </c>
      <c r="AU262" s="112" t="s">
        <v>82</v>
      </c>
      <c r="AY262" s="16" t="s">
        <v>114</v>
      </c>
      <c r="BE262" s="113">
        <f>IF(N262="základní",J262,0)</f>
        <v>0</v>
      </c>
      <c r="BF262" s="113">
        <f>IF(N262="snížená",J262,0)</f>
        <v>0</v>
      </c>
      <c r="BG262" s="113">
        <f>IF(N262="zákl. přenesená",J262,0)</f>
        <v>0</v>
      </c>
      <c r="BH262" s="113">
        <f>IF(N262="sníž. přenesená",J262,0)</f>
        <v>0</v>
      </c>
      <c r="BI262" s="113">
        <f>IF(N262="nulová",J262,0)</f>
        <v>0</v>
      </c>
      <c r="BJ262" s="16" t="s">
        <v>80</v>
      </c>
      <c r="BK262" s="113">
        <f>ROUND(I262*H262,2)</f>
        <v>0</v>
      </c>
      <c r="BL262" s="16" t="s">
        <v>120</v>
      </c>
      <c r="BM262" s="112" t="s">
        <v>324</v>
      </c>
    </row>
    <row r="263" spans="1:65" s="13" customFormat="1" ht="10" x14ac:dyDescent="0.2">
      <c r="B263" s="246"/>
      <c r="C263" s="247"/>
      <c r="D263" s="244" t="s">
        <v>124</v>
      </c>
      <c r="E263" s="248" t="s">
        <v>1</v>
      </c>
      <c r="F263" s="249" t="s">
        <v>151</v>
      </c>
      <c r="G263" s="247"/>
      <c r="H263" s="250">
        <v>6</v>
      </c>
      <c r="I263" s="264"/>
      <c r="J263" s="247"/>
      <c r="L263" s="116"/>
      <c r="M263" s="118"/>
      <c r="N263" s="119"/>
      <c r="O263" s="119"/>
      <c r="P263" s="119"/>
      <c r="Q263" s="119"/>
      <c r="R263" s="119"/>
      <c r="S263" s="119"/>
      <c r="T263" s="120"/>
      <c r="AT263" s="117" t="s">
        <v>124</v>
      </c>
      <c r="AU263" s="117" t="s">
        <v>82</v>
      </c>
      <c r="AV263" s="13" t="s">
        <v>82</v>
      </c>
      <c r="AW263" s="13" t="s">
        <v>29</v>
      </c>
      <c r="AX263" s="13" t="s">
        <v>72</v>
      </c>
      <c r="AY263" s="117" t="s">
        <v>114</v>
      </c>
    </row>
    <row r="264" spans="1:65" s="14" customFormat="1" ht="10" x14ac:dyDescent="0.2">
      <c r="B264" s="251"/>
      <c r="C264" s="252"/>
      <c r="D264" s="244" t="s">
        <v>124</v>
      </c>
      <c r="E264" s="253" t="s">
        <v>1</v>
      </c>
      <c r="F264" s="254" t="s">
        <v>126</v>
      </c>
      <c r="G264" s="252"/>
      <c r="H264" s="255">
        <v>6</v>
      </c>
      <c r="I264" s="265"/>
      <c r="J264" s="252"/>
      <c r="L264" s="121"/>
      <c r="M264" s="123"/>
      <c r="N264" s="124"/>
      <c r="O264" s="124"/>
      <c r="P264" s="124"/>
      <c r="Q264" s="124"/>
      <c r="R264" s="124"/>
      <c r="S264" s="124"/>
      <c r="T264" s="125"/>
      <c r="AT264" s="122" t="s">
        <v>124</v>
      </c>
      <c r="AU264" s="122" t="s">
        <v>82</v>
      </c>
      <c r="AV264" s="14" t="s">
        <v>120</v>
      </c>
      <c r="AW264" s="14" t="s">
        <v>29</v>
      </c>
      <c r="AX264" s="14" t="s">
        <v>80</v>
      </c>
      <c r="AY264" s="122" t="s">
        <v>114</v>
      </c>
    </row>
    <row r="265" spans="1:65" s="2" customFormat="1" ht="16.5" customHeight="1" x14ac:dyDescent="0.2">
      <c r="A265" s="27"/>
      <c r="B265" s="175"/>
      <c r="C265" s="256" t="s">
        <v>325</v>
      </c>
      <c r="D265" s="256" t="s">
        <v>222</v>
      </c>
      <c r="E265" s="257" t="s">
        <v>326</v>
      </c>
      <c r="F265" s="258" t="s">
        <v>327</v>
      </c>
      <c r="G265" s="259" t="s">
        <v>269</v>
      </c>
      <c r="H265" s="260">
        <v>2</v>
      </c>
      <c r="I265" s="268">
        <v>0</v>
      </c>
      <c r="J265" s="261">
        <f>ROUND(I265*H265,2)</f>
        <v>0</v>
      </c>
      <c r="K265" s="126"/>
      <c r="L265" s="127"/>
      <c r="M265" s="128" t="s">
        <v>1</v>
      </c>
      <c r="N265" s="129" t="s">
        <v>37</v>
      </c>
      <c r="O265" s="110">
        <v>0</v>
      </c>
      <c r="P265" s="110">
        <f>O265*H265</f>
        <v>0</v>
      </c>
      <c r="Q265" s="110">
        <v>1.87</v>
      </c>
      <c r="R265" s="110">
        <f>Q265*H265</f>
        <v>3.74</v>
      </c>
      <c r="S265" s="110">
        <v>0</v>
      </c>
      <c r="T265" s="111">
        <f>S265*H265</f>
        <v>0</v>
      </c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R265" s="112" t="s">
        <v>164</v>
      </c>
      <c r="AT265" s="112" t="s">
        <v>222</v>
      </c>
      <c r="AU265" s="112" t="s">
        <v>82</v>
      </c>
      <c r="AY265" s="16" t="s">
        <v>114</v>
      </c>
      <c r="BE265" s="113">
        <f>IF(N265="základní",J265,0)</f>
        <v>0</v>
      </c>
      <c r="BF265" s="113">
        <f>IF(N265="snížená",J265,0)</f>
        <v>0</v>
      </c>
      <c r="BG265" s="113">
        <f>IF(N265="zákl. přenesená",J265,0)</f>
        <v>0</v>
      </c>
      <c r="BH265" s="113">
        <f>IF(N265="sníž. přenesená",J265,0)</f>
        <v>0</v>
      </c>
      <c r="BI265" s="113">
        <f>IF(N265="nulová",J265,0)</f>
        <v>0</v>
      </c>
      <c r="BJ265" s="16" t="s">
        <v>80</v>
      </c>
      <c r="BK265" s="113">
        <f>ROUND(I265*H265,2)</f>
        <v>0</v>
      </c>
      <c r="BL265" s="16" t="s">
        <v>120</v>
      </c>
      <c r="BM265" s="112" t="s">
        <v>328</v>
      </c>
    </row>
    <row r="266" spans="1:65" s="13" customFormat="1" ht="10" x14ac:dyDescent="0.2">
      <c r="B266" s="246"/>
      <c r="C266" s="247"/>
      <c r="D266" s="244" t="s">
        <v>124</v>
      </c>
      <c r="E266" s="248" t="s">
        <v>1</v>
      </c>
      <c r="F266" s="249" t="s">
        <v>82</v>
      </c>
      <c r="G266" s="247"/>
      <c r="H266" s="250">
        <v>2</v>
      </c>
      <c r="I266" s="264"/>
      <c r="J266" s="247"/>
      <c r="L266" s="116"/>
      <c r="M266" s="118"/>
      <c r="N266" s="119"/>
      <c r="O266" s="119"/>
      <c r="P266" s="119"/>
      <c r="Q266" s="119"/>
      <c r="R266" s="119"/>
      <c r="S266" s="119"/>
      <c r="T266" s="120"/>
      <c r="AT266" s="117" t="s">
        <v>124</v>
      </c>
      <c r="AU266" s="117" t="s">
        <v>82</v>
      </c>
      <c r="AV266" s="13" t="s">
        <v>82</v>
      </c>
      <c r="AW266" s="13" t="s">
        <v>29</v>
      </c>
      <c r="AX266" s="13" t="s">
        <v>72</v>
      </c>
      <c r="AY266" s="117" t="s">
        <v>114</v>
      </c>
    </row>
    <row r="267" spans="1:65" s="14" customFormat="1" ht="10" x14ac:dyDescent="0.2">
      <c r="B267" s="251"/>
      <c r="C267" s="252"/>
      <c r="D267" s="244" t="s">
        <v>124</v>
      </c>
      <c r="E267" s="253" t="s">
        <v>1</v>
      </c>
      <c r="F267" s="254" t="s">
        <v>126</v>
      </c>
      <c r="G267" s="252"/>
      <c r="H267" s="255">
        <v>2</v>
      </c>
      <c r="I267" s="265"/>
      <c r="J267" s="252"/>
      <c r="L267" s="121"/>
      <c r="M267" s="123"/>
      <c r="N267" s="124"/>
      <c r="O267" s="124"/>
      <c r="P267" s="124"/>
      <c r="Q267" s="124"/>
      <c r="R267" s="124"/>
      <c r="S267" s="124"/>
      <c r="T267" s="125"/>
      <c r="AT267" s="122" t="s">
        <v>124</v>
      </c>
      <c r="AU267" s="122" t="s">
        <v>82</v>
      </c>
      <c r="AV267" s="14" t="s">
        <v>120</v>
      </c>
      <c r="AW267" s="14" t="s">
        <v>29</v>
      </c>
      <c r="AX267" s="14" t="s">
        <v>80</v>
      </c>
      <c r="AY267" s="122" t="s">
        <v>114</v>
      </c>
    </row>
    <row r="268" spans="1:65" s="2" customFormat="1" ht="37.75" customHeight="1" x14ac:dyDescent="0.2">
      <c r="A268" s="27"/>
      <c r="B268" s="175"/>
      <c r="C268" s="238" t="s">
        <v>329</v>
      </c>
      <c r="D268" s="238" t="s">
        <v>116</v>
      </c>
      <c r="E268" s="239" t="s">
        <v>330</v>
      </c>
      <c r="F268" s="240" t="s">
        <v>331</v>
      </c>
      <c r="G268" s="241" t="s">
        <v>290</v>
      </c>
      <c r="H268" s="242">
        <v>24</v>
      </c>
      <c r="I268" s="267">
        <v>0</v>
      </c>
      <c r="J268" s="243">
        <f>ROUND(I268*H268,2)</f>
        <v>0</v>
      </c>
      <c r="K268" s="107"/>
      <c r="L268" s="28"/>
      <c r="M268" s="108" t="s">
        <v>1</v>
      </c>
      <c r="N268" s="109" t="s">
        <v>37</v>
      </c>
      <c r="O268" s="110">
        <v>0.39900000000000002</v>
      </c>
      <c r="P268" s="110">
        <f>O268*H268</f>
        <v>9.5760000000000005</v>
      </c>
      <c r="Q268" s="110">
        <v>3.0000000000000001E-5</v>
      </c>
      <c r="R268" s="110">
        <f>Q268*H268</f>
        <v>7.2000000000000005E-4</v>
      </c>
      <c r="S268" s="110">
        <v>0</v>
      </c>
      <c r="T268" s="111">
        <f>S268*H268</f>
        <v>0</v>
      </c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R268" s="112" t="s">
        <v>120</v>
      </c>
      <c r="AT268" s="112" t="s">
        <v>116</v>
      </c>
      <c r="AU268" s="112" t="s">
        <v>82</v>
      </c>
      <c r="AY268" s="16" t="s">
        <v>114</v>
      </c>
      <c r="BE268" s="113">
        <f>IF(N268="základní",J268,0)</f>
        <v>0</v>
      </c>
      <c r="BF268" s="113">
        <f>IF(N268="snížená",J268,0)</f>
        <v>0</v>
      </c>
      <c r="BG268" s="113">
        <f>IF(N268="zákl. přenesená",J268,0)</f>
        <v>0</v>
      </c>
      <c r="BH268" s="113">
        <f>IF(N268="sníž. přenesená",J268,0)</f>
        <v>0</v>
      </c>
      <c r="BI268" s="113">
        <f>IF(N268="nulová",J268,0)</f>
        <v>0</v>
      </c>
      <c r="BJ268" s="16" t="s">
        <v>80</v>
      </c>
      <c r="BK268" s="113">
        <f>ROUND(I268*H268,2)</f>
        <v>0</v>
      </c>
      <c r="BL268" s="16" t="s">
        <v>120</v>
      </c>
      <c r="BM268" s="112" t="s">
        <v>332</v>
      </c>
    </row>
    <row r="269" spans="1:65" s="13" customFormat="1" ht="10" x14ac:dyDescent="0.2">
      <c r="B269" s="246"/>
      <c r="C269" s="247"/>
      <c r="D269" s="244" t="s">
        <v>124</v>
      </c>
      <c r="E269" s="248" t="s">
        <v>1</v>
      </c>
      <c r="F269" s="249" t="s">
        <v>242</v>
      </c>
      <c r="G269" s="247"/>
      <c r="H269" s="250">
        <v>24</v>
      </c>
      <c r="I269" s="264"/>
      <c r="J269" s="247"/>
      <c r="L269" s="116"/>
      <c r="M269" s="118"/>
      <c r="N269" s="119"/>
      <c r="O269" s="119"/>
      <c r="P269" s="119"/>
      <c r="Q269" s="119"/>
      <c r="R269" s="119"/>
      <c r="S269" s="119"/>
      <c r="T269" s="120"/>
      <c r="AT269" s="117" t="s">
        <v>124</v>
      </c>
      <c r="AU269" s="117" t="s">
        <v>82</v>
      </c>
      <c r="AV269" s="13" t="s">
        <v>82</v>
      </c>
      <c r="AW269" s="13" t="s">
        <v>29</v>
      </c>
      <c r="AX269" s="13" t="s">
        <v>72</v>
      </c>
      <c r="AY269" s="117" t="s">
        <v>114</v>
      </c>
    </row>
    <row r="270" spans="1:65" s="14" customFormat="1" ht="10" x14ac:dyDescent="0.2">
      <c r="B270" s="251"/>
      <c r="C270" s="252"/>
      <c r="D270" s="244" t="s">
        <v>124</v>
      </c>
      <c r="E270" s="253" t="s">
        <v>1</v>
      </c>
      <c r="F270" s="254" t="s">
        <v>126</v>
      </c>
      <c r="G270" s="252"/>
      <c r="H270" s="255">
        <v>24</v>
      </c>
      <c r="I270" s="265"/>
      <c r="J270" s="252"/>
      <c r="L270" s="121"/>
      <c r="M270" s="123"/>
      <c r="N270" s="124"/>
      <c r="O270" s="124"/>
      <c r="P270" s="124"/>
      <c r="Q270" s="124"/>
      <c r="R270" s="124"/>
      <c r="S270" s="124"/>
      <c r="T270" s="125"/>
      <c r="AT270" s="122" t="s">
        <v>124</v>
      </c>
      <c r="AU270" s="122" t="s">
        <v>82</v>
      </c>
      <c r="AV270" s="14" t="s">
        <v>120</v>
      </c>
      <c r="AW270" s="14" t="s">
        <v>29</v>
      </c>
      <c r="AX270" s="14" t="s">
        <v>80</v>
      </c>
      <c r="AY270" s="122" t="s">
        <v>114</v>
      </c>
    </row>
    <row r="271" spans="1:65" s="2" customFormat="1" ht="24.15" customHeight="1" x14ac:dyDescent="0.2">
      <c r="A271" s="27"/>
      <c r="B271" s="175"/>
      <c r="C271" s="256" t="s">
        <v>333</v>
      </c>
      <c r="D271" s="256" t="s">
        <v>222</v>
      </c>
      <c r="E271" s="257" t="s">
        <v>334</v>
      </c>
      <c r="F271" s="258" t="s">
        <v>335</v>
      </c>
      <c r="G271" s="259" t="s">
        <v>269</v>
      </c>
      <c r="H271" s="260">
        <v>1</v>
      </c>
      <c r="I271" s="268">
        <v>0</v>
      </c>
      <c r="J271" s="261">
        <f>ROUND(I271*H271,2)</f>
        <v>0</v>
      </c>
      <c r="K271" s="126"/>
      <c r="L271" s="127"/>
      <c r="M271" s="128" t="s">
        <v>1</v>
      </c>
      <c r="N271" s="129" t="s">
        <v>37</v>
      </c>
      <c r="O271" s="110">
        <v>0</v>
      </c>
      <c r="P271" s="110">
        <f>O271*H271</f>
        <v>0</v>
      </c>
      <c r="Q271" s="110">
        <v>3.7199999999999997E-2</v>
      </c>
      <c r="R271" s="110">
        <f>Q271*H271</f>
        <v>3.7199999999999997E-2</v>
      </c>
      <c r="S271" s="110">
        <v>0</v>
      </c>
      <c r="T271" s="111">
        <f>S271*H271</f>
        <v>0</v>
      </c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R271" s="112" t="s">
        <v>164</v>
      </c>
      <c r="AT271" s="112" t="s">
        <v>222</v>
      </c>
      <c r="AU271" s="112" t="s">
        <v>82</v>
      </c>
      <c r="AY271" s="16" t="s">
        <v>114</v>
      </c>
      <c r="BE271" s="113">
        <f>IF(N271="základní",J271,0)</f>
        <v>0</v>
      </c>
      <c r="BF271" s="113">
        <f>IF(N271="snížená",J271,0)</f>
        <v>0</v>
      </c>
      <c r="BG271" s="113">
        <f>IF(N271="zákl. přenesená",J271,0)</f>
        <v>0</v>
      </c>
      <c r="BH271" s="113">
        <f>IF(N271="sníž. přenesená",J271,0)</f>
        <v>0</v>
      </c>
      <c r="BI271" s="113">
        <f>IF(N271="nulová",J271,0)</f>
        <v>0</v>
      </c>
      <c r="BJ271" s="16" t="s">
        <v>80</v>
      </c>
      <c r="BK271" s="113">
        <f>ROUND(I271*H271,2)</f>
        <v>0</v>
      </c>
      <c r="BL271" s="16" t="s">
        <v>120</v>
      </c>
      <c r="BM271" s="112" t="s">
        <v>336</v>
      </c>
    </row>
    <row r="272" spans="1:65" s="13" customFormat="1" ht="10" x14ac:dyDescent="0.2">
      <c r="B272" s="246"/>
      <c r="C272" s="247"/>
      <c r="D272" s="244" t="s">
        <v>124</v>
      </c>
      <c r="E272" s="248" t="s">
        <v>1</v>
      </c>
      <c r="F272" s="249" t="s">
        <v>80</v>
      </c>
      <c r="G272" s="247"/>
      <c r="H272" s="250">
        <v>1</v>
      </c>
      <c r="I272" s="264"/>
      <c r="J272" s="247"/>
      <c r="L272" s="116"/>
      <c r="M272" s="118"/>
      <c r="N272" s="119"/>
      <c r="O272" s="119"/>
      <c r="P272" s="119"/>
      <c r="Q272" s="119"/>
      <c r="R272" s="119"/>
      <c r="S272" s="119"/>
      <c r="T272" s="120"/>
      <c r="AT272" s="117" t="s">
        <v>124</v>
      </c>
      <c r="AU272" s="117" t="s">
        <v>82</v>
      </c>
      <c r="AV272" s="13" t="s">
        <v>82</v>
      </c>
      <c r="AW272" s="13" t="s">
        <v>29</v>
      </c>
      <c r="AX272" s="13" t="s">
        <v>72</v>
      </c>
      <c r="AY272" s="117" t="s">
        <v>114</v>
      </c>
    </row>
    <row r="273" spans="1:65" s="14" customFormat="1" ht="10" x14ac:dyDescent="0.2">
      <c r="B273" s="251"/>
      <c r="C273" s="252"/>
      <c r="D273" s="244" t="s">
        <v>124</v>
      </c>
      <c r="E273" s="253" t="s">
        <v>1</v>
      </c>
      <c r="F273" s="254" t="s">
        <v>126</v>
      </c>
      <c r="G273" s="252"/>
      <c r="H273" s="255">
        <v>1</v>
      </c>
      <c r="I273" s="265"/>
      <c r="J273" s="252"/>
      <c r="L273" s="121"/>
      <c r="M273" s="123"/>
      <c r="N273" s="124"/>
      <c r="O273" s="124"/>
      <c r="P273" s="124"/>
      <c r="Q273" s="124"/>
      <c r="R273" s="124"/>
      <c r="S273" s="124"/>
      <c r="T273" s="125"/>
      <c r="AT273" s="122" t="s">
        <v>124</v>
      </c>
      <c r="AU273" s="122" t="s">
        <v>82</v>
      </c>
      <c r="AV273" s="14" t="s">
        <v>120</v>
      </c>
      <c r="AW273" s="14" t="s">
        <v>29</v>
      </c>
      <c r="AX273" s="14" t="s">
        <v>80</v>
      </c>
      <c r="AY273" s="122" t="s">
        <v>114</v>
      </c>
    </row>
    <row r="274" spans="1:65" s="2" customFormat="1" ht="24.15" customHeight="1" x14ac:dyDescent="0.2">
      <c r="A274" s="27"/>
      <c r="B274" s="175"/>
      <c r="C274" s="238" t="s">
        <v>337</v>
      </c>
      <c r="D274" s="238" t="s">
        <v>116</v>
      </c>
      <c r="E274" s="239" t="s">
        <v>338</v>
      </c>
      <c r="F274" s="240" t="s">
        <v>339</v>
      </c>
      <c r="G274" s="241" t="s">
        <v>340</v>
      </c>
      <c r="H274" s="242">
        <v>1</v>
      </c>
      <c r="I274" s="267">
        <v>0</v>
      </c>
      <c r="J274" s="243">
        <f>ROUND(I274*H274,2)</f>
        <v>0</v>
      </c>
      <c r="K274" s="107"/>
      <c r="L274" s="28"/>
      <c r="M274" s="108" t="s">
        <v>1</v>
      </c>
      <c r="N274" s="109" t="s">
        <v>37</v>
      </c>
      <c r="O274" s="110">
        <v>0.82799999999999996</v>
      </c>
      <c r="P274" s="110">
        <f>O274*H274</f>
        <v>0.82799999999999996</v>
      </c>
      <c r="Q274" s="110">
        <v>1.8000000000000001E-4</v>
      </c>
      <c r="R274" s="110">
        <f>Q274*H274</f>
        <v>1.8000000000000001E-4</v>
      </c>
      <c r="S274" s="110">
        <v>0</v>
      </c>
      <c r="T274" s="111">
        <f>S274*H274</f>
        <v>0</v>
      </c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R274" s="112" t="s">
        <v>120</v>
      </c>
      <c r="AT274" s="112" t="s">
        <v>116</v>
      </c>
      <c r="AU274" s="112" t="s">
        <v>82</v>
      </c>
      <c r="AY274" s="16" t="s">
        <v>114</v>
      </c>
      <c r="BE274" s="113">
        <f>IF(N274="základní",J274,0)</f>
        <v>0</v>
      </c>
      <c r="BF274" s="113">
        <f>IF(N274="snížená",J274,0)</f>
        <v>0</v>
      </c>
      <c r="BG274" s="113">
        <f>IF(N274="zákl. přenesená",J274,0)</f>
        <v>0</v>
      </c>
      <c r="BH274" s="113">
        <f>IF(N274="sníž. přenesená",J274,0)</f>
        <v>0</v>
      </c>
      <c r="BI274" s="113">
        <f>IF(N274="nulová",J274,0)</f>
        <v>0</v>
      </c>
      <c r="BJ274" s="16" t="s">
        <v>80</v>
      </c>
      <c r="BK274" s="113">
        <f>ROUND(I274*H274,2)</f>
        <v>0</v>
      </c>
      <c r="BL274" s="16" t="s">
        <v>120</v>
      </c>
      <c r="BM274" s="112" t="s">
        <v>341</v>
      </c>
    </row>
    <row r="275" spans="1:65" s="13" customFormat="1" ht="10" x14ac:dyDescent="0.2">
      <c r="B275" s="246"/>
      <c r="C275" s="247"/>
      <c r="D275" s="244" t="s">
        <v>124</v>
      </c>
      <c r="E275" s="248" t="s">
        <v>1</v>
      </c>
      <c r="F275" s="249" t="s">
        <v>80</v>
      </c>
      <c r="G275" s="247"/>
      <c r="H275" s="250">
        <v>1</v>
      </c>
      <c r="I275" s="264"/>
      <c r="J275" s="247"/>
      <c r="L275" s="116"/>
      <c r="M275" s="118"/>
      <c r="N275" s="119"/>
      <c r="O275" s="119"/>
      <c r="P275" s="119"/>
      <c r="Q275" s="119"/>
      <c r="R275" s="119"/>
      <c r="S275" s="119"/>
      <c r="T275" s="120"/>
      <c r="AT275" s="117" t="s">
        <v>124</v>
      </c>
      <c r="AU275" s="117" t="s">
        <v>82</v>
      </c>
      <c r="AV275" s="13" t="s">
        <v>82</v>
      </c>
      <c r="AW275" s="13" t="s">
        <v>29</v>
      </c>
      <c r="AX275" s="13" t="s">
        <v>72</v>
      </c>
      <c r="AY275" s="117" t="s">
        <v>114</v>
      </c>
    </row>
    <row r="276" spans="1:65" s="14" customFormat="1" ht="10" x14ac:dyDescent="0.2">
      <c r="B276" s="251"/>
      <c r="C276" s="252"/>
      <c r="D276" s="244" t="s">
        <v>124</v>
      </c>
      <c r="E276" s="253" t="s">
        <v>1</v>
      </c>
      <c r="F276" s="254" t="s">
        <v>126</v>
      </c>
      <c r="G276" s="252"/>
      <c r="H276" s="255">
        <v>1</v>
      </c>
      <c r="I276" s="265"/>
      <c r="J276" s="252"/>
      <c r="L276" s="121"/>
      <c r="M276" s="123"/>
      <c r="N276" s="124"/>
      <c r="O276" s="124"/>
      <c r="P276" s="124"/>
      <c r="Q276" s="124"/>
      <c r="R276" s="124"/>
      <c r="S276" s="124"/>
      <c r="T276" s="125"/>
      <c r="AT276" s="122" t="s">
        <v>124</v>
      </c>
      <c r="AU276" s="122" t="s">
        <v>82</v>
      </c>
      <c r="AV276" s="14" t="s">
        <v>120</v>
      </c>
      <c r="AW276" s="14" t="s">
        <v>29</v>
      </c>
      <c r="AX276" s="14" t="s">
        <v>80</v>
      </c>
      <c r="AY276" s="122" t="s">
        <v>114</v>
      </c>
    </row>
    <row r="277" spans="1:65" s="2" customFormat="1" ht="24.15" customHeight="1" x14ac:dyDescent="0.2">
      <c r="A277" s="27"/>
      <c r="B277" s="175"/>
      <c r="C277" s="238" t="s">
        <v>342</v>
      </c>
      <c r="D277" s="238" t="s">
        <v>116</v>
      </c>
      <c r="E277" s="239" t="s">
        <v>343</v>
      </c>
      <c r="F277" s="240" t="s">
        <v>344</v>
      </c>
      <c r="G277" s="241" t="s">
        <v>340</v>
      </c>
      <c r="H277" s="242">
        <v>3</v>
      </c>
      <c r="I277" s="267">
        <v>0</v>
      </c>
      <c r="J277" s="243">
        <f>ROUND(I277*H277,2)</f>
        <v>0</v>
      </c>
      <c r="K277" s="107"/>
      <c r="L277" s="28"/>
      <c r="M277" s="108" t="s">
        <v>1</v>
      </c>
      <c r="N277" s="109" t="s">
        <v>37</v>
      </c>
      <c r="O277" s="110">
        <v>1.8720000000000001</v>
      </c>
      <c r="P277" s="110">
        <f>O277*H277</f>
        <v>5.6160000000000005</v>
      </c>
      <c r="Q277" s="110">
        <v>2.5000000000000001E-4</v>
      </c>
      <c r="R277" s="110">
        <f>Q277*H277</f>
        <v>7.5000000000000002E-4</v>
      </c>
      <c r="S277" s="110">
        <v>0</v>
      </c>
      <c r="T277" s="111">
        <f>S277*H277</f>
        <v>0</v>
      </c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R277" s="112" t="s">
        <v>120</v>
      </c>
      <c r="AT277" s="112" t="s">
        <v>116</v>
      </c>
      <c r="AU277" s="112" t="s">
        <v>82</v>
      </c>
      <c r="AY277" s="16" t="s">
        <v>114</v>
      </c>
      <c r="BE277" s="113">
        <f>IF(N277="základní",J277,0)</f>
        <v>0</v>
      </c>
      <c r="BF277" s="113">
        <f>IF(N277="snížená",J277,0)</f>
        <v>0</v>
      </c>
      <c r="BG277" s="113">
        <f>IF(N277="zákl. přenesená",J277,0)</f>
        <v>0</v>
      </c>
      <c r="BH277" s="113">
        <f>IF(N277="sníž. přenesená",J277,0)</f>
        <v>0</v>
      </c>
      <c r="BI277" s="113">
        <f>IF(N277="nulová",J277,0)</f>
        <v>0</v>
      </c>
      <c r="BJ277" s="16" t="s">
        <v>80</v>
      </c>
      <c r="BK277" s="113">
        <f>ROUND(I277*H277,2)</f>
        <v>0</v>
      </c>
      <c r="BL277" s="16" t="s">
        <v>120</v>
      </c>
      <c r="BM277" s="112" t="s">
        <v>345</v>
      </c>
    </row>
    <row r="278" spans="1:65" s="13" customFormat="1" ht="10" x14ac:dyDescent="0.2">
      <c r="B278" s="246"/>
      <c r="C278" s="247"/>
      <c r="D278" s="244" t="s">
        <v>124</v>
      </c>
      <c r="E278" s="248" t="s">
        <v>1</v>
      </c>
      <c r="F278" s="249" t="s">
        <v>133</v>
      </c>
      <c r="G278" s="247"/>
      <c r="H278" s="250">
        <v>3</v>
      </c>
      <c r="I278" s="264"/>
      <c r="J278" s="247"/>
      <c r="L278" s="116"/>
      <c r="M278" s="118"/>
      <c r="N278" s="119"/>
      <c r="O278" s="119"/>
      <c r="P278" s="119"/>
      <c r="Q278" s="119"/>
      <c r="R278" s="119"/>
      <c r="S278" s="119"/>
      <c r="T278" s="120"/>
      <c r="AT278" s="117" t="s">
        <v>124</v>
      </c>
      <c r="AU278" s="117" t="s">
        <v>82</v>
      </c>
      <c r="AV278" s="13" t="s">
        <v>82</v>
      </c>
      <c r="AW278" s="13" t="s">
        <v>29</v>
      </c>
      <c r="AX278" s="13" t="s">
        <v>72</v>
      </c>
      <c r="AY278" s="117" t="s">
        <v>114</v>
      </c>
    </row>
    <row r="279" spans="1:65" s="14" customFormat="1" ht="10" x14ac:dyDescent="0.2">
      <c r="B279" s="251"/>
      <c r="C279" s="252"/>
      <c r="D279" s="244" t="s">
        <v>124</v>
      </c>
      <c r="E279" s="253" t="s">
        <v>1</v>
      </c>
      <c r="F279" s="254" t="s">
        <v>126</v>
      </c>
      <c r="G279" s="252"/>
      <c r="H279" s="255">
        <v>3</v>
      </c>
      <c r="I279" s="265"/>
      <c r="J279" s="252"/>
      <c r="L279" s="121"/>
      <c r="M279" s="123"/>
      <c r="N279" s="124"/>
      <c r="O279" s="124"/>
      <c r="P279" s="124"/>
      <c r="Q279" s="124"/>
      <c r="R279" s="124"/>
      <c r="S279" s="124"/>
      <c r="T279" s="125"/>
      <c r="AT279" s="122" t="s">
        <v>124</v>
      </c>
      <c r="AU279" s="122" t="s">
        <v>82</v>
      </c>
      <c r="AV279" s="14" t="s">
        <v>120</v>
      </c>
      <c r="AW279" s="14" t="s">
        <v>29</v>
      </c>
      <c r="AX279" s="14" t="s">
        <v>80</v>
      </c>
      <c r="AY279" s="122" t="s">
        <v>114</v>
      </c>
    </row>
    <row r="280" spans="1:65" s="2" customFormat="1" ht="33" customHeight="1" x14ac:dyDescent="0.2">
      <c r="A280" s="27"/>
      <c r="B280" s="175"/>
      <c r="C280" s="238" t="s">
        <v>346</v>
      </c>
      <c r="D280" s="238" t="s">
        <v>116</v>
      </c>
      <c r="E280" s="239" t="s">
        <v>347</v>
      </c>
      <c r="F280" s="240" t="s">
        <v>348</v>
      </c>
      <c r="G280" s="241" t="s">
        <v>269</v>
      </c>
      <c r="H280" s="242">
        <v>1</v>
      </c>
      <c r="I280" s="267">
        <v>0</v>
      </c>
      <c r="J280" s="243">
        <f>ROUND(I280*H280,2)</f>
        <v>0</v>
      </c>
      <c r="K280" s="107"/>
      <c r="L280" s="28"/>
      <c r="M280" s="108" t="s">
        <v>1</v>
      </c>
      <c r="N280" s="109" t="s">
        <v>37</v>
      </c>
      <c r="O280" s="110">
        <v>23.08</v>
      </c>
      <c r="P280" s="110">
        <f>O280*H280</f>
        <v>23.08</v>
      </c>
      <c r="Q280" s="110">
        <v>0.47094000000000003</v>
      </c>
      <c r="R280" s="110">
        <f>Q280*H280</f>
        <v>0.47094000000000003</v>
      </c>
      <c r="S280" s="110">
        <v>0</v>
      </c>
      <c r="T280" s="111">
        <f>S280*H280</f>
        <v>0</v>
      </c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R280" s="112" t="s">
        <v>120</v>
      </c>
      <c r="AT280" s="112" t="s">
        <v>116</v>
      </c>
      <c r="AU280" s="112" t="s">
        <v>82</v>
      </c>
      <c r="AY280" s="16" t="s">
        <v>114</v>
      </c>
      <c r="BE280" s="113">
        <f>IF(N280="základní",J280,0)</f>
        <v>0</v>
      </c>
      <c r="BF280" s="113">
        <f>IF(N280="snížená",J280,0)</f>
        <v>0</v>
      </c>
      <c r="BG280" s="113">
        <f>IF(N280="zákl. přenesená",J280,0)</f>
        <v>0</v>
      </c>
      <c r="BH280" s="113">
        <f>IF(N280="sníž. přenesená",J280,0)</f>
        <v>0</v>
      </c>
      <c r="BI280" s="113">
        <f>IF(N280="nulová",J280,0)</f>
        <v>0</v>
      </c>
      <c r="BJ280" s="16" t="s">
        <v>80</v>
      </c>
      <c r="BK280" s="113">
        <f>ROUND(I280*H280,2)</f>
        <v>0</v>
      </c>
      <c r="BL280" s="16" t="s">
        <v>120</v>
      </c>
      <c r="BM280" s="112" t="s">
        <v>349</v>
      </c>
    </row>
    <row r="281" spans="1:65" s="13" customFormat="1" ht="10" x14ac:dyDescent="0.2">
      <c r="B281" s="246"/>
      <c r="C281" s="247"/>
      <c r="D281" s="244" t="s">
        <v>124</v>
      </c>
      <c r="E281" s="248" t="s">
        <v>1</v>
      </c>
      <c r="F281" s="249" t="s">
        <v>80</v>
      </c>
      <c r="G281" s="247"/>
      <c r="H281" s="250">
        <v>1</v>
      </c>
      <c r="I281" s="264"/>
      <c r="J281" s="247"/>
      <c r="L281" s="116"/>
      <c r="M281" s="118"/>
      <c r="N281" s="119"/>
      <c r="O281" s="119"/>
      <c r="P281" s="119"/>
      <c r="Q281" s="119"/>
      <c r="R281" s="119"/>
      <c r="S281" s="119"/>
      <c r="T281" s="120"/>
      <c r="AT281" s="117" t="s">
        <v>124</v>
      </c>
      <c r="AU281" s="117" t="s">
        <v>82</v>
      </c>
      <c r="AV281" s="13" t="s">
        <v>82</v>
      </c>
      <c r="AW281" s="13" t="s">
        <v>29</v>
      </c>
      <c r="AX281" s="13" t="s">
        <v>72</v>
      </c>
      <c r="AY281" s="117" t="s">
        <v>114</v>
      </c>
    </row>
    <row r="282" spans="1:65" s="14" customFormat="1" ht="10" x14ac:dyDescent="0.2">
      <c r="B282" s="251"/>
      <c r="C282" s="252"/>
      <c r="D282" s="244" t="s">
        <v>124</v>
      </c>
      <c r="E282" s="253" t="s">
        <v>1</v>
      </c>
      <c r="F282" s="254" t="s">
        <v>126</v>
      </c>
      <c r="G282" s="252"/>
      <c r="H282" s="255">
        <v>1</v>
      </c>
      <c r="I282" s="265"/>
      <c r="J282" s="252"/>
      <c r="L282" s="121"/>
      <c r="M282" s="123"/>
      <c r="N282" s="124"/>
      <c r="O282" s="124"/>
      <c r="P282" s="124"/>
      <c r="Q282" s="124"/>
      <c r="R282" s="124"/>
      <c r="S282" s="124"/>
      <c r="T282" s="125"/>
      <c r="AT282" s="122" t="s">
        <v>124</v>
      </c>
      <c r="AU282" s="122" t="s">
        <v>82</v>
      </c>
      <c r="AV282" s="14" t="s">
        <v>120</v>
      </c>
      <c r="AW282" s="14" t="s">
        <v>29</v>
      </c>
      <c r="AX282" s="14" t="s">
        <v>80</v>
      </c>
      <c r="AY282" s="122" t="s">
        <v>114</v>
      </c>
    </row>
    <row r="283" spans="1:65" s="2" customFormat="1" ht="24.15" customHeight="1" x14ac:dyDescent="0.2">
      <c r="A283" s="27"/>
      <c r="B283" s="175"/>
      <c r="C283" s="238" t="s">
        <v>350</v>
      </c>
      <c r="D283" s="238" t="s">
        <v>116</v>
      </c>
      <c r="E283" s="239" t="s">
        <v>351</v>
      </c>
      <c r="F283" s="240" t="s">
        <v>352</v>
      </c>
      <c r="G283" s="241" t="s">
        <v>269</v>
      </c>
      <c r="H283" s="242">
        <v>2</v>
      </c>
      <c r="I283" s="267">
        <v>0</v>
      </c>
      <c r="J283" s="243">
        <f>ROUND(I283*H283,2)</f>
        <v>0</v>
      </c>
      <c r="K283" s="107"/>
      <c r="L283" s="28"/>
      <c r="M283" s="108" t="s">
        <v>1</v>
      </c>
      <c r="N283" s="109" t="s">
        <v>37</v>
      </c>
      <c r="O283" s="110">
        <v>2.2029999999999998</v>
      </c>
      <c r="P283" s="110">
        <f>O283*H283</f>
        <v>4.4059999999999997</v>
      </c>
      <c r="Q283" s="110">
        <v>1.218E-2</v>
      </c>
      <c r="R283" s="110">
        <f>Q283*H283</f>
        <v>2.436E-2</v>
      </c>
      <c r="S283" s="110">
        <v>0</v>
      </c>
      <c r="T283" s="111">
        <f>S283*H283</f>
        <v>0</v>
      </c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R283" s="112" t="s">
        <v>120</v>
      </c>
      <c r="AT283" s="112" t="s">
        <v>116</v>
      </c>
      <c r="AU283" s="112" t="s">
        <v>82</v>
      </c>
      <c r="AY283" s="16" t="s">
        <v>114</v>
      </c>
      <c r="BE283" s="113">
        <f>IF(N283="základní",J283,0)</f>
        <v>0</v>
      </c>
      <c r="BF283" s="113">
        <f>IF(N283="snížená",J283,0)</f>
        <v>0</v>
      </c>
      <c r="BG283" s="113">
        <f>IF(N283="zákl. přenesená",J283,0)</f>
        <v>0</v>
      </c>
      <c r="BH283" s="113">
        <f>IF(N283="sníž. přenesená",J283,0)</f>
        <v>0</v>
      </c>
      <c r="BI283" s="113">
        <f>IF(N283="nulová",J283,0)</f>
        <v>0</v>
      </c>
      <c r="BJ283" s="16" t="s">
        <v>80</v>
      </c>
      <c r="BK283" s="113">
        <f>ROUND(I283*H283,2)</f>
        <v>0</v>
      </c>
      <c r="BL283" s="16" t="s">
        <v>120</v>
      </c>
      <c r="BM283" s="112" t="s">
        <v>353</v>
      </c>
    </row>
    <row r="284" spans="1:65" s="13" customFormat="1" ht="10" x14ac:dyDescent="0.2">
      <c r="B284" s="246"/>
      <c r="C284" s="247"/>
      <c r="D284" s="244" t="s">
        <v>124</v>
      </c>
      <c r="E284" s="248" t="s">
        <v>1</v>
      </c>
      <c r="F284" s="249" t="s">
        <v>82</v>
      </c>
      <c r="G284" s="247"/>
      <c r="H284" s="250">
        <v>2</v>
      </c>
      <c r="I284" s="264"/>
      <c r="J284" s="247"/>
      <c r="L284" s="116"/>
      <c r="M284" s="118"/>
      <c r="N284" s="119"/>
      <c r="O284" s="119"/>
      <c r="P284" s="119"/>
      <c r="Q284" s="119"/>
      <c r="R284" s="119"/>
      <c r="S284" s="119"/>
      <c r="T284" s="120"/>
      <c r="AT284" s="117" t="s">
        <v>124</v>
      </c>
      <c r="AU284" s="117" t="s">
        <v>82</v>
      </c>
      <c r="AV284" s="13" t="s">
        <v>82</v>
      </c>
      <c r="AW284" s="13" t="s">
        <v>29</v>
      </c>
      <c r="AX284" s="13" t="s">
        <v>72</v>
      </c>
      <c r="AY284" s="117" t="s">
        <v>114</v>
      </c>
    </row>
    <row r="285" spans="1:65" s="14" customFormat="1" ht="10" x14ac:dyDescent="0.2">
      <c r="B285" s="251"/>
      <c r="C285" s="252"/>
      <c r="D285" s="244" t="s">
        <v>124</v>
      </c>
      <c r="E285" s="253" t="s">
        <v>1</v>
      </c>
      <c r="F285" s="254" t="s">
        <v>126</v>
      </c>
      <c r="G285" s="252"/>
      <c r="H285" s="255">
        <v>2</v>
      </c>
      <c r="I285" s="265"/>
      <c r="J285" s="252"/>
      <c r="L285" s="121"/>
      <c r="M285" s="123"/>
      <c r="N285" s="124"/>
      <c r="O285" s="124"/>
      <c r="P285" s="124"/>
      <c r="Q285" s="124"/>
      <c r="R285" s="124"/>
      <c r="S285" s="124"/>
      <c r="T285" s="125"/>
      <c r="AT285" s="122" t="s">
        <v>124</v>
      </c>
      <c r="AU285" s="122" t="s">
        <v>82</v>
      </c>
      <c r="AV285" s="14" t="s">
        <v>120</v>
      </c>
      <c r="AW285" s="14" t="s">
        <v>29</v>
      </c>
      <c r="AX285" s="14" t="s">
        <v>80</v>
      </c>
      <c r="AY285" s="122" t="s">
        <v>114</v>
      </c>
    </row>
    <row r="286" spans="1:65" s="2" customFormat="1" ht="24.15" customHeight="1" x14ac:dyDescent="0.2">
      <c r="A286" s="27"/>
      <c r="B286" s="175"/>
      <c r="C286" s="256" t="s">
        <v>354</v>
      </c>
      <c r="D286" s="256" t="s">
        <v>222</v>
      </c>
      <c r="E286" s="257" t="s">
        <v>355</v>
      </c>
      <c r="F286" s="258" t="s">
        <v>356</v>
      </c>
      <c r="G286" s="259" t="s">
        <v>269</v>
      </c>
      <c r="H286" s="260">
        <v>2</v>
      </c>
      <c r="I286" s="268">
        <v>0</v>
      </c>
      <c r="J286" s="261">
        <f>ROUND(I286*H286,2)</f>
        <v>0</v>
      </c>
      <c r="K286" s="126"/>
      <c r="L286" s="127"/>
      <c r="M286" s="128" t="s">
        <v>1</v>
      </c>
      <c r="N286" s="129" t="s">
        <v>37</v>
      </c>
      <c r="O286" s="110">
        <v>0</v>
      </c>
      <c r="P286" s="110">
        <f>O286*H286</f>
        <v>0</v>
      </c>
      <c r="Q286" s="110">
        <v>6.0999999999999999E-2</v>
      </c>
      <c r="R286" s="110">
        <f>Q286*H286</f>
        <v>0.122</v>
      </c>
      <c r="S286" s="110">
        <v>0</v>
      </c>
      <c r="T286" s="111">
        <f>S286*H286</f>
        <v>0</v>
      </c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R286" s="112" t="s">
        <v>164</v>
      </c>
      <c r="AT286" s="112" t="s">
        <v>222</v>
      </c>
      <c r="AU286" s="112" t="s">
        <v>82</v>
      </c>
      <c r="AY286" s="16" t="s">
        <v>114</v>
      </c>
      <c r="BE286" s="113">
        <f>IF(N286="základní",J286,0)</f>
        <v>0</v>
      </c>
      <c r="BF286" s="113">
        <f>IF(N286="snížená",J286,0)</f>
        <v>0</v>
      </c>
      <c r="BG286" s="113">
        <f>IF(N286="zákl. přenesená",J286,0)</f>
        <v>0</v>
      </c>
      <c r="BH286" s="113">
        <f>IF(N286="sníž. přenesená",J286,0)</f>
        <v>0</v>
      </c>
      <c r="BI286" s="113">
        <f>IF(N286="nulová",J286,0)</f>
        <v>0</v>
      </c>
      <c r="BJ286" s="16" t="s">
        <v>80</v>
      </c>
      <c r="BK286" s="113">
        <f>ROUND(I286*H286,2)</f>
        <v>0</v>
      </c>
      <c r="BL286" s="16" t="s">
        <v>120</v>
      </c>
      <c r="BM286" s="112" t="s">
        <v>357</v>
      </c>
    </row>
    <row r="287" spans="1:65" s="13" customFormat="1" ht="10" x14ac:dyDescent="0.2">
      <c r="B287" s="246"/>
      <c r="C287" s="247"/>
      <c r="D287" s="244" t="s">
        <v>124</v>
      </c>
      <c r="E287" s="248" t="s">
        <v>1</v>
      </c>
      <c r="F287" s="249" t="s">
        <v>82</v>
      </c>
      <c r="G287" s="247"/>
      <c r="H287" s="250">
        <v>2</v>
      </c>
      <c r="I287" s="264"/>
      <c r="J287" s="247"/>
      <c r="L287" s="116"/>
      <c r="M287" s="118"/>
      <c r="N287" s="119"/>
      <c r="O287" s="119"/>
      <c r="P287" s="119"/>
      <c r="Q287" s="119"/>
      <c r="R287" s="119"/>
      <c r="S287" s="119"/>
      <c r="T287" s="120"/>
      <c r="AT287" s="117" t="s">
        <v>124</v>
      </c>
      <c r="AU287" s="117" t="s">
        <v>82</v>
      </c>
      <c r="AV287" s="13" t="s">
        <v>82</v>
      </c>
      <c r="AW287" s="13" t="s">
        <v>29</v>
      </c>
      <c r="AX287" s="13" t="s">
        <v>72</v>
      </c>
      <c r="AY287" s="117" t="s">
        <v>114</v>
      </c>
    </row>
    <row r="288" spans="1:65" s="14" customFormat="1" ht="10" x14ac:dyDescent="0.2">
      <c r="B288" s="251"/>
      <c r="C288" s="252"/>
      <c r="D288" s="244" t="s">
        <v>124</v>
      </c>
      <c r="E288" s="253" t="s">
        <v>1</v>
      </c>
      <c r="F288" s="254" t="s">
        <v>126</v>
      </c>
      <c r="G288" s="252"/>
      <c r="H288" s="255">
        <v>2</v>
      </c>
      <c r="I288" s="265"/>
      <c r="J288" s="252"/>
      <c r="L288" s="121"/>
      <c r="M288" s="123"/>
      <c r="N288" s="124"/>
      <c r="O288" s="124"/>
      <c r="P288" s="124"/>
      <c r="Q288" s="124"/>
      <c r="R288" s="124"/>
      <c r="S288" s="124"/>
      <c r="T288" s="125"/>
      <c r="AT288" s="122" t="s">
        <v>124</v>
      </c>
      <c r="AU288" s="122" t="s">
        <v>82</v>
      </c>
      <c r="AV288" s="14" t="s">
        <v>120</v>
      </c>
      <c r="AW288" s="14" t="s">
        <v>29</v>
      </c>
      <c r="AX288" s="14" t="s">
        <v>80</v>
      </c>
      <c r="AY288" s="122" t="s">
        <v>114</v>
      </c>
    </row>
    <row r="289" spans="1:65" s="2" customFormat="1" ht="24.15" customHeight="1" x14ac:dyDescent="0.2">
      <c r="A289" s="27"/>
      <c r="B289" s="175"/>
      <c r="C289" s="238" t="s">
        <v>358</v>
      </c>
      <c r="D289" s="238" t="s">
        <v>116</v>
      </c>
      <c r="E289" s="239" t="s">
        <v>359</v>
      </c>
      <c r="F289" s="240" t="s">
        <v>360</v>
      </c>
      <c r="G289" s="241" t="s">
        <v>269</v>
      </c>
      <c r="H289" s="242">
        <v>5</v>
      </c>
      <c r="I289" s="267">
        <v>0</v>
      </c>
      <c r="J289" s="243">
        <f>ROUND(I289*H289,2)</f>
        <v>0</v>
      </c>
      <c r="K289" s="107"/>
      <c r="L289" s="28"/>
      <c r="M289" s="108" t="s">
        <v>1</v>
      </c>
      <c r="N289" s="109" t="s">
        <v>37</v>
      </c>
      <c r="O289" s="110">
        <v>1.5620000000000001</v>
      </c>
      <c r="P289" s="110">
        <f>O289*H289</f>
        <v>7.8100000000000005</v>
      </c>
      <c r="Q289" s="110">
        <v>1.0189999999999999E-2</v>
      </c>
      <c r="R289" s="110">
        <f>Q289*H289</f>
        <v>5.0949999999999995E-2</v>
      </c>
      <c r="S289" s="110">
        <v>0</v>
      </c>
      <c r="T289" s="111">
        <f>S289*H289</f>
        <v>0</v>
      </c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R289" s="112" t="s">
        <v>120</v>
      </c>
      <c r="AT289" s="112" t="s">
        <v>116</v>
      </c>
      <c r="AU289" s="112" t="s">
        <v>82</v>
      </c>
      <c r="AY289" s="16" t="s">
        <v>114</v>
      </c>
      <c r="BE289" s="113">
        <f>IF(N289="základní",J289,0)</f>
        <v>0</v>
      </c>
      <c r="BF289" s="113">
        <f>IF(N289="snížená",J289,0)</f>
        <v>0</v>
      </c>
      <c r="BG289" s="113">
        <f>IF(N289="zákl. přenesená",J289,0)</f>
        <v>0</v>
      </c>
      <c r="BH289" s="113">
        <f>IF(N289="sníž. přenesená",J289,0)</f>
        <v>0</v>
      </c>
      <c r="BI289" s="113">
        <f>IF(N289="nulová",J289,0)</f>
        <v>0</v>
      </c>
      <c r="BJ289" s="16" t="s">
        <v>80</v>
      </c>
      <c r="BK289" s="113">
        <f>ROUND(I289*H289,2)</f>
        <v>0</v>
      </c>
      <c r="BL289" s="16" t="s">
        <v>120</v>
      </c>
      <c r="BM289" s="112" t="s">
        <v>361</v>
      </c>
    </row>
    <row r="290" spans="1:65" s="13" customFormat="1" ht="10" x14ac:dyDescent="0.2">
      <c r="B290" s="246"/>
      <c r="C290" s="247"/>
      <c r="D290" s="244" t="s">
        <v>124</v>
      </c>
      <c r="E290" s="248" t="s">
        <v>1</v>
      </c>
      <c r="F290" s="249" t="s">
        <v>146</v>
      </c>
      <c r="G290" s="247"/>
      <c r="H290" s="250">
        <v>5</v>
      </c>
      <c r="I290" s="264"/>
      <c r="J290" s="247"/>
      <c r="L290" s="116"/>
      <c r="M290" s="118"/>
      <c r="N290" s="119"/>
      <c r="O290" s="119"/>
      <c r="P290" s="119"/>
      <c r="Q290" s="119"/>
      <c r="R290" s="119"/>
      <c r="S290" s="119"/>
      <c r="T290" s="120"/>
      <c r="AT290" s="117" t="s">
        <v>124</v>
      </c>
      <c r="AU290" s="117" t="s">
        <v>82</v>
      </c>
      <c r="AV290" s="13" t="s">
        <v>82</v>
      </c>
      <c r="AW290" s="13" t="s">
        <v>29</v>
      </c>
      <c r="AX290" s="13" t="s">
        <v>72</v>
      </c>
      <c r="AY290" s="117" t="s">
        <v>114</v>
      </c>
    </row>
    <row r="291" spans="1:65" s="14" customFormat="1" ht="10" x14ac:dyDescent="0.2">
      <c r="B291" s="251"/>
      <c r="C291" s="252"/>
      <c r="D291" s="244" t="s">
        <v>124</v>
      </c>
      <c r="E291" s="253" t="s">
        <v>1</v>
      </c>
      <c r="F291" s="254" t="s">
        <v>126</v>
      </c>
      <c r="G291" s="252"/>
      <c r="H291" s="255">
        <v>5</v>
      </c>
      <c r="I291" s="265"/>
      <c r="J291" s="252"/>
      <c r="L291" s="121"/>
      <c r="M291" s="123"/>
      <c r="N291" s="124"/>
      <c r="O291" s="124"/>
      <c r="P291" s="124"/>
      <c r="Q291" s="124"/>
      <c r="R291" s="124"/>
      <c r="S291" s="124"/>
      <c r="T291" s="125"/>
      <c r="AT291" s="122" t="s">
        <v>124</v>
      </c>
      <c r="AU291" s="122" t="s">
        <v>82</v>
      </c>
      <c r="AV291" s="14" t="s">
        <v>120</v>
      </c>
      <c r="AW291" s="14" t="s">
        <v>29</v>
      </c>
      <c r="AX291" s="14" t="s">
        <v>80</v>
      </c>
      <c r="AY291" s="122" t="s">
        <v>114</v>
      </c>
    </row>
    <row r="292" spans="1:65" s="2" customFormat="1" ht="16.5" customHeight="1" x14ac:dyDescent="0.2">
      <c r="A292" s="27"/>
      <c r="B292" s="175"/>
      <c r="C292" s="256" t="s">
        <v>362</v>
      </c>
      <c r="D292" s="256" t="s">
        <v>222</v>
      </c>
      <c r="E292" s="257" t="s">
        <v>363</v>
      </c>
      <c r="F292" s="258" t="s">
        <v>364</v>
      </c>
      <c r="G292" s="259" t="s">
        <v>269</v>
      </c>
      <c r="H292" s="260">
        <v>2</v>
      </c>
      <c r="I292" s="268">
        <v>0</v>
      </c>
      <c r="J292" s="261">
        <f>ROUND(I292*H292,2)</f>
        <v>0</v>
      </c>
      <c r="K292" s="126"/>
      <c r="L292" s="127"/>
      <c r="M292" s="128" t="s">
        <v>1</v>
      </c>
      <c r="N292" s="129" t="s">
        <v>37</v>
      </c>
      <c r="O292" s="110">
        <v>0</v>
      </c>
      <c r="P292" s="110">
        <f>O292*H292</f>
        <v>0</v>
      </c>
      <c r="Q292" s="110">
        <v>0.505</v>
      </c>
      <c r="R292" s="110">
        <f>Q292*H292</f>
        <v>1.01</v>
      </c>
      <c r="S292" s="110">
        <v>0</v>
      </c>
      <c r="T292" s="111">
        <f>S292*H292</f>
        <v>0</v>
      </c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R292" s="112" t="s">
        <v>164</v>
      </c>
      <c r="AT292" s="112" t="s">
        <v>222</v>
      </c>
      <c r="AU292" s="112" t="s">
        <v>82</v>
      </c>
      <c r="AY292" s="16" t="s">
        <v>114</v>
      </c>
      <c r="BE292" s="113">
        <f>IF(N292="základní",J292,0)</f>
        <v>0</v>
      </c>
      <c r="BF292" s="113">
        <f>IF(N292="snížená",J292,0)</f>
        <v>0</v>
      </c>
      <c r="BG292" s="113">
        <f>IF(N292="zákl. přenesená",J292,0)</f>
        <v>0</v>
      </c>
      <c r="BH292" s="113">
        <f>IF(N292="sníž. přenesená",J292,0)</f>
        <v>0</v>
      </c>
      <c r="BI292" s="113">
        <f>IF(N292="nulová",J292,0)</f>
        <v>0</v>
      </c>
      <c r="BJ292" s="16" t="s">
        <v>80</v>
      </c>
      <c r="BK292" s="113">
        <f>ROUND(I292*H292,2)</f>
        <v>0</v>
      </c>
      <c r="BL292" s="16" t="s">
        <v>120</v>
      </c>
      <c r="BM292" s="112" t="s">
        <v>365</v>
      </c>
    </row>
    <row r="293" spans="1:65" s="13" customFormat="1" ht="10" x14ac:dyDescent="0.2">
      <c r="B293" s="246"/>
      <c r="C293" s="247"/>
      <c r="D293" s="244" t="s">
        <v>124</v>
      </c>
      <c r="E293" s="248" t="s">
        <v>1</v>
      </c>
      <c r="F293" s="249" t="s">
        <v>82</v>
      </c>
      <c r="G293" s="247"/>
      <c r="H293" s="250">
        <v>2</v>
      </c>
      <c r="I293" s="264"/>
      <c r="J293" s="247"/>
      <c r="L293" s="116"/>
      <c r="M293" s="118"/>
      <c r="N293" s="119"/>
      <c r="O293" s="119"/>
      <c r="P293" s="119"/>
      <c r="Q293" s="119"/>
      <c r="R293" s="119"/>
      <c r="S293" s="119"/>
      <c r="T293" s="120"/>
      <c r="AT293" s="117" t="s">
        <v>124</v>
      </c>
      <c r="AU293" s="117" t="s">
        <v>82</v>
      </c>
      <c r="AV293" s="13" t="s">
        <v>82</v>
      </c>
      <c r="AW293" s="13" t="s">
        <v>29</v>
      </c>
      <c r="AX293" s="13" t="s">
        <v>72</v>
      </c>
      <c r="AY293" s="117" t="s">
        <v>114</v>
      </c>
    </row>
    <row r="294" spans="1:65" s="14" customFormat="1" ht="10" x14ac:dyDescent="0.2">
      <c r="B294" s="251"/>
      <c r="C294" s="252"/>
      <c r="D294" s="244" t="s">
        <v>124</v>
      </c>
      <c r="E294" s="253" t="s">
        <v>1</v>
      </c>
      <c r="F294" s="254" t="s">
        <v>126</v>
      </c>
      <c r="G294" s="252"/>
      <c r="H294" s="255">
        <v>2</v>
      </c>
      <c r="I294" s="265"/>
      <c r="J294" s="252"/>
      <c r="L294" s="121"/>
      <c r="M294" s="123"/>
      <c r="N294" s="124"/>
      <c r="O294" s="124"/>
      <c r="P294" s="124"/>
      <c r="Q294" s="124"/>
      <c r="R294" s="124"/>
      <c r="S294" s="124"/>
      <c r="T294" s="125"/>
      <c r="AT294" s="122" t="s">
        <v>124</v>
      </c>
      <c r="AU294" s="122" t="s">
        <v>82</v>
      </c>
      <c r="AV294" s="14" t="s">
        <v>120</v>
      </c>
      <c r="AW294" s="14" t="s">
        <v>29</v>
      </c>
      <c r="AX294" s="14" t="s">
        <v>80</v>
      </c>
      <c r="AY294" s="122" t="s">
        <v>114</v>
      </c>
    </row>
    <row r="295" spans="1:65" s="2" customFormat="1" ht="24.15" customHeight="1" x14ac:dyDescent="0.2">
      <c r="A295" s="27"/>
      <c r="B295" s="175"/>
      <c r="C295" s="238" t="s">
        <v>366</v>
      </c>
      <c r="D295" s="238" t="s">
        <v>116</v>
      </c>
      <c r="E295" s="239" t="s">
        <v>367</v>
      </c>
      <c r="F295" s="240" t="s">
        <v>368</v>
      </c>
      <c r="G295" s="241" t="s">
        <v>269</v>
      </c>
      <c r="H295" s="242">
        <v>2</v>
      </c>
      <c r="I295" s="267">
        <v>0</v>
      </c>
      <c r="J295" s="243">
        <f>ROUND(I295*H295,2)</f>
        <v>0</v>
      </c>
      <c r="K295" s="107"/>
      <c r="L295" s="28"/>
      <c r="M295" s="108" t="s">
        <v>1</v>
      </c>
      <c r="N295" s="109" t="s">
        <v>37</v>
      </c>
      <c r="O295" s="110">
        <v>2.08</v>
      </c>
      <c r="P295" s="110">
        <f>O295*H295</f>
        <v>4.16</v>
      </c>
      <c r="Q295" s="110">
        <v>2.7529999999999999E-2</v>
      </c>
      <c r="R295" s="110">
        <f>Q295*H295</f>
        <v>5.5059999999999998E-2</v>
      </c>
      <c r="S295" s="110">
        <v>0</v>
      </c>
      <c r="T295" s="111">
        <f>S295*H295</f>
        <v>0</v>
      </c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R295" s="112" t="s">
        <v>120</v>
      </c>
      <c r="AT295" s="112" t="s">
        <v>116</v>
      </c>
      <c r="AU295" s="112" t="s">
        <v>82</v>
      </c>
      <c r="AY295" s="16" t="s">
        <v>114</v>
      </c>
      <c r="BE295" s="113">
        <f>IF(N295="základní",J295,0)</f>
        <v>0</v>
      </c>
      <c r="BF295" s="113">
        <f>IF(N295="snížená",J295,0)</f>
        <v>0</v>
      </c>
      <c r="BG295" s="113">
        <f>IF(N295="zákl. přenesená",J295,0)</f>
        <v>0</v>
      </c>
      <c r="BH295" s="113">
        <f>IF(N295="sníž. přenesená",J295,0)</f>
        <v>0</v>
      </c>
      <c r="BI295" s="113">
        <f>IF(N295="nulová",J295,0)</f>
        <v>0</v>
      </c>
      <c r="BJ295" s="16" t="s">
        <v>80</v>
      </c>
      <c r="BK295" s="113">
        <f>ROUND(I295*H295,2)</f>
        <v>0</v>
      </c>
      <c r="BL295" s="16" t="s">
        <v>120</v>
      </c>
      <c r="BM295" s="112" t="s">
        <v>369</v>
      </c>
    </row>
    <row r="296" spans="1:65" s="13" customFormat="1" ht="10" x14ac:dyDescent="0.2">
      <c r="B296" s="246"/>
      <c r="C296" s="247"/>
      <c r="D296" s="244" t="s">
        <v>124</v>
      </c>
      <c r="E296" s="248" t="s">
        <v>1</v>
      </c>
      <c r="F296" s="249" t="s">
        <v>82</v>
      </c>
      <c r="G296" s="247"/>
      <c r="H296" s="250">
        <v>2</v>
      </c>
      <c r="I296" s="264"/>
      <c r="J296" s="247"/>
      <c r="L296" s="116"/>
      <c r="M296" s="118"/>
      <c r="N296" s="119"/>
      <c r="O296" s="119"/>
      <c r="P296" s="119"/>
      <c r="Q296" s="119"/>
      <c r="R296" s="119"/>
      <c r="S296" s="119"/>
      <c r="T296" s="120"/>
      <c r="AT296" s="117" t="s">
        <v>124</v>
      </c>
      <c r="AU296" s="117" t="s">
        <v>82</v>
      </c>
      <c r="AV296" s="13" t="s">
        <v>82</v>
      </c>
      <c r="AW296" s="13" t="s">
        <v>29</v>
      </c>
      <c r="AX296" s="13" t="s">
        <v>72</v>
      </c>
      <c r="AY296" s="117" t="s">
        <v>114</v>
      </c>
    </row>
    <row r="297" spans="1:65" s="14" customFormat="1" ht="10" x14ac:dyDescent="0.2">
      <c r="B297" s="251"/>
      <c r="C297" s="252"/>
      <c r="D297" s="244" t="s">
        <v>124</v>
      </c>
      <c r="E297" s="253" t="s">
        <v>1</v>
      </c>
      <c r="F297" s="254" t="s">
        <v>126</v>
      </c>
      <c r="G297" s="252"/>
      <c r="H297" s="255">
        <v>2</v>
      </c>
      <c r="I297" s="265"/>
      <c r="J297" s="252"/>
      <c r="L297" s="121"/>
      <c r="M297" s="123"/>
      <c r="N297" s="124"/>
      <c r="O297" s="124"/>
      <c r="P297" s="124"/>
      <c r="Q297" s="124"/>
      <c r="R297" s="124"/>
      <c r="S297" s="124"/>
      <c r="T297" s="125"/>
      <c r="AT297" s="122" t="s">
        <v>124</v>
      </c>
      <c r="AU297" s="122" t="s">
        <v>82</v>
      </c>
      <c r="AV297" s="14" t="s">
        <v>120</v>
      </c>
      <c r="AW297" s="14" t="s">
        <v>29</v>
      </c>
      <c r="AX297" s="14" t="s">
        <v>80</v>
      </c>
      <c r="AY297" s="122" t="s">
        <v>114</v>
      </c>
    </row>
    <row r="298" spans="1:65" s="2" customFormat="1" ht="24.15" customHeight="1" x14ac:dyDescent="0.2">
      <c r="A298" s="27"/>
      <c r="B298" s="175"/>
      <c r="C298" s="256" t="s">
        <v>370</v>
      </c>
      <c r="D298" s="256" t="s">
        <v>222</v>
      </c>
      <c r="E298" s="257" t="s">
        <v>371</v>
      </c>
      <c r="F298" s="258" t="s">
        <v>372</v>
      </c>
      <c r="G298" s="259" t="s">
        <v>269</v>
      </c>
      <c r="H298" s="260">
        <v>7</v>
      </c>
      <c r="I298" s="268">
        <v>0</v>
      </c>
      <c r="J298" s="261">
        <f>ROUND(I298*H298,2)</f>
        <v>0</v>
      </c>
      <c r="K298" s="126"/>
      <c r="L298" s="127"/>
      <c r="M298" s="128" t="s">
        <v>1</v>
      </c>
      <c r="N298" s="129" t="s">
        <v>37</v>
      </c>
      <c r="O298" s="110">
        <v>0</v>
      </c>
      <c r="P298" s="110">
        <f>O298*H298</f>
        <v>0</v>
      </c>
      <c r="Q298" s="110">
        <v>2E-3</v>
      </c>
      <c r="R298" s="110">
        <f>Q298*H298</f>
        <v>1.4E-2</v>
      </c>
      <c r="S298" s="110">
        <v>0</v>
      </c>
      <c r="T298" s="111">
        <f>S298*H298</f>
        <v>0</v>
      </c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R298" s="112" t="s">
        <v>164</v>
      </c>
      <c r="AT298" s="112" t="s">
        <v>222</v>
      </c>
      <c r="AU298" s="112" t="s">
        <v>82</v>
      </c>
      <c r="AY298" s="16" t="s">
        <v>114</v>
      </c>
      <c r="BE298" s="113">
        <f>IF(N298="základní",J298,0)</f>
        <v>0</v>
      </c>
      <c r="BF298" s="113">
        <f>IF(N298="snížená",J298,0)</f>
        <v>0</v>
      </c>
      <c r="BG298" s="113">
        <f>IF(N298="zákl. přenesená",J298,0)</f>
        <v>0</v>
      </c>
      <c r="BH298" s="113">
        <f>IF(N298="sníž. přenesená",J298,0)</f>
        <v>0</v>
      </c>
      <c r="BI298" s="113">
        <f>IF(N298="nulová",J298,0)</f>
        <v>0</v>
      </c>
      <c r="BJ298" s="16" t="s">
        <v>80</v>
      </c>
      <c r="BK298" s="113">
        <f>ROUND(I298*H298,2)</f>
        <v>0</v>
      </c>
      <c r="BL298" s="16" t="s">
        <v>120</v>
      </c>
      <c r="BM298" s="112" t="s">
        <v>373</v>
      </c>
    </row>
    <row r="299" spans="1:65" s="13" customFormat="1" ht="10" x14ac:dyDescent="0.2">
      <c r="B299" s="246"/>
      <c r="C299" s="247"/>
      <c r="D299" s="244" t="s">
        <v>124</v>
      </c>
      <c r="E299" s="248" t="s">
        <v>1</v>
      </c>
      <c r="F299" s="249" t="s">
        <v>156</v>
      </c>
      <c r="G299" s="247"/>
      <c r="H299" s="250">
        <v>7</v>
      </c>
      <c r="I299" s="264"/>
      <c r="J299" s="247"/>
      <c r="L299" s="116"/>
      <c r="M299" s="118"/>
      <c r="N299" s="119"/>
      <c r="O299" s="119"/>
      <c r="P299" s="119"/>
      <c r="Q299" s="119"/>
      <c r="R299" s="119"/>
      <c r="S299" s="119"/>
      <c r="T299" s="120"/>
      <c r="AT299" s="117" t="s">
        <v>124</v>
      </c>
      <c r="AU299" s="117" t="s">
        <v>82</v>
      </c>
      <c r="AV299" s="13" t="s">
        <v>82</v>
      </c>
      <c r="AW299" s="13" t="s">
        <v>29</v>
      </c>
      <c r="AX299" s="13" t="s">
        <v>72</v>
      </c>
      <c r="AY299" s="117" t="s">
        <v>114</v>
      </c>
    </row>
    <row r="300" spans="1:65" s="14" customFormat="1" ht="10" x14ac:dyDescent="0.2">
      <c r="B300" s="251"/>
      <c r="C300" s="252"/>
      <c r="D300" s="244" t="s">
        <v>124</v>
      </c>
      <c r="E300" s="253" t="s">
        <v>1</v>
      </c>
      <c r="F300" s="254" t="s">
        <v>126</v>
      </c>
      <c r="G300" s="252"/>
      <c r="H300" s="255">
        <v>7</v>
      </c>
      <c r="I300" s="265"/>
      <c r="J300" s="252"/>
      <c r="L300" s="121"/>
      <c r="M300" s="123"/>
      <c r="N300" s="124"/>
      <c r="O300" s="124"/>
      <c r="P300" s="124"/>
      <c r="Q300" s="124"/>
      <c r="R300" s="124"/>
      <c r="S300" s="124"/>
      <c r="T300" s="125"/>
      <c r="AT300" s="122" t="s">
        <v>124</v>
      </c>
      <c r="AU300" s="122" t="s">
        <v>82</v>
      </c>
      <c r="AV300" s="14" t="s">
        <v>120</v>
      </c>
      <c r="AW300" s="14" t="s">
        <v>29</v>
      </c>
      <c r="AX300" s="14" t="s">
        <v>80</v>
      </c>
      <c r="AY300" s="122" t="s">
        <v>114</v>
      </c>
    </row>
    <row r="301" spans="1:65" s="2" customFormat="1" ht="37.75" customHeight="1" x14ac:dyDescent="0.2">
      <c r="A301" s="27"/>
      <c r="B301" s="175"/>
      <c r="C301" s="238" t="s">
        <v>374</v>
      </c>
      <c r="D301" s="238" t="s">
        <v>116</v>
      </c>
      <c r="E301" s="239" t="s">
        <v>375</v>
      </c>
      <c r="F301" s="240" t="s">
        <v>376</v>
      </c>
      <c r="G301" s="241" t="s">
        <v>269</v>
      </c>
      <c r="H301" s="242">
        <v>2</v>
      </c>
      <c r="I301" s="267">
        <v>0</v>
      </c>
      <c r="J301" s="243">
        <f>ROUND(I301*H301,2)</f>
        <v>0</v>
      </c>
      <c r="K301" s="107"/>
      <c r="L301" s="28"/>
      <c r="M301" s="108" t="s">
        <v>1</v>
      </c>
      <c r="N301" s="109" t="s">
        <v>37</v>
      </c>
      <c r="O301" s="110">
        <v>1.3140000000000001</v>
      </c>
      <c r="P301" s="110">
        <f>O301*H301</f>
        <v>2.6280000000000001</v>
      </c>
      <c r="Q301" s="110">
        <v>0.09</v>
      </c>
      <c r="R301" s="110">
        <f>Q301*H301</f>
        <v>0.18</v>
      </c>
      <c r="S301" s="110">
        <v>0</v>
      </c>
      <c r="T301" s="111">
        <f>S301*H301</f>
        <v>0</v>
      </c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R301" s="112" t="s">
        <v>120</v>
      </c>
      <c r="AT301" s="112" t="s">
        <v>116</v>
      </c>
      <c r="AU301" s="112" t="s">
        <v>82</v>
      </c>
      <c r="AY301" s="16" t="s">
        <v>114</v>
      </c>
      <c r="BE301" s="113">
        <f>IF(N301="základní",J301,0)</f>
        <v>0</v>
      </c>
      <c r="BF301" s="113">
        <f>IF(N301="snížená",J301,0)</f>
        <v>0</v>
      </c>
      <c r="BG301" s="113">
        <f>IF(N301="zákl. přenesená",J301,0)</f>
        <v>0</v>
      </c>
      <c r="BH301" s="113">
        <f>IF(N301="sníž. přenesená",J301,0)</f>
        <v>0</v>
      </c>
      <c r="BI301" s="113">
        <f>IF(N301="nulová",J301,0)</f>
        <v>0</v>
      </c>
      <c r="BJ301" s="16" t="s">
        <v>80</v>
      </c>
      <c r="BK301" s="113">
        <f>ROUND(I301*H301,2)</f>
        <v>0</v>
      </c>
      <c r="BL301" s="16" t="s">
        <v>120</v>
      </c>
      <c r="BM301" s="112" t="s">
        <v>377</v>
      </c>
    </row>
    <row r="302" spans="1:65" s="13" customFormat="1" ht="10" x14ac:dyDescent="0.2">
      <c r="B302" s="246"/>
      <c r="C302" s="247"/>
      <c r="D302" s="244" t="s">
        <v>124</v>
      </c>
      <c r="E302" s="248" t="s">
        <v>1</v>
      </c>
      <c r="F302" s="249" t="s">
        <v>82</v>
      </c>
      <c r="G302" s="247"/>
      <c r="H302" s="250">
        <v>2</v>
      </c>
      <c r="I302" s="264"/>
      <c r="J302" s="247"/>
      <c r="L302" s="116"/>
      <c r="M302" s="118"/>
      <c r="N302" s="119"/>
      <c r="O302" s="119"/>
      <c r="P302" s="119"/>
      <c r="Q302" s="119"/>
      <c r="R302" s="119"/>
      <c r="S302" s="119"/>
      <c r="T302" s="120"/>
      <c r="AT302" s="117" t="s">
        <v>124</v>
      </c>
      <c r="AU302" s="117" t="s">
        <v>82</v>
      </c>
      <c r="AV302" s="13" t="s">
        <v>82</v>
      </c>
      <c r="AW302" s="13" t="s">
        <v>29</v>
      </c>
      <c r="AX302" s="13" t="s">
        <v>72</v>
      </c>
      <c r="AY302" s="117" t="s">
        <v>114</v>
      </c>
    </row>
    <row r="303" spans="1:65" s="14" customFormat="1" ht="10" x14ac:dyDescent="0.2">
      <c r="B303" s="251"/>
      <c r="C303" s="252"/>
      <c r="D303" s="244" t="s">
        <v>124</v>
      </c>
      <c r="E303" s="253" t="s">
        <v>1</v>
      </c>
      <c r="F303" s="254" t="s">
        <v>126</v>
      </c>
      <c r="G303" s="252"/>
      <c r="H303" s="255">
        <v>2</v>
      </c>
      <c r="I303" s="265"/>
      <c r="J303" s="252"/>
      <c r="L303" s="121"/>
      <c r="M303" s="123"/>
      <c r="N303" s="124"/>
      <c r="O303" s="124"/>
      <c r="P303" s="124"/>
      <c r="Q303" s="124"/>
      <c r="R303" s="124"/>
      <c r="S303" s="124"/>
      <c r="T303" s="125"/>
      <c r="AT303" s="122" t="s">
        <v>124</v>
      </c>
      <c r="AU303" s="122" t="s">
        <v>82</v>
      </c>
      <c r="AV303" s="14" t="s">
        <v>120</v>
      </c>
      <c r="AW303" s="14" t="s">
        <v>29</v>
      </c>
      <c r="AX303" s="14" t="s">
        <v>80</v>
      </c>
      <c r="AY303" s="122" t="s">
        <v>114</v>
      </c>
    </row>
    <row r="304" spans="1:65" s="2" customFormat="1" ht="16.5" customHeight="1" x14ac:dyDescent="0.2">
      <c r="A304" s="27"/>
      <c r="B304" s="175"/>
      <c r="C304" s="238" t="s">
        <v>378</v>
      </c>
      <c r="D304" s="238" t="s">
        <v>116</v>
      </c>
      <c r="E304" s="239" t="s">
        <v>379</v>
      </c>
      <c r="F304" s="240" t="s">
        <v>380</v>
      </c>
      <c r="G304" s="241" t="s">
        <v>290</v>
      </c>
      <c r="H304" s="242">
        <v>24</v>
      </c>
      <c r="I304" s="267">
        <v>0</v>
      </c>
      <c r="J304" s="243">
        <f>ROUND(I304*H304,2)</f>
        <v>0</v>
      </c>
      <c r="K304" s="107"/>
      <c r="L304" s="28"/>
      <c r="M304" s="108" t="s">
        <v>1</v>
      </c>
      <c r="N304" s="109" t="s">
        <v>37</v>
      </c>
      <c r="O304" s="110">
        <v>2.3E-2</v>
      </c>
      <c r="P304" s="110">
        <f>O304*H304</f>
        <v>0.55200000000000005</v>
      </c>
      <c r="Q304" s="110">
        <v>6.9999999999999994E-5</v>
      </c>
      <c r="R304" s="110">
        <f>Q304*H304</f>
        <v>1.6799999999999999E-3</v>
      </c>
      <c r="S304" s="110">
        <v>0</v>
      </c>
      <c r="T304" s="111">
        <f>S304*H304</f>
        <v>0</v>
      </c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R304" s="112" t="s">
        <v>120</v>
      </c>
      <c r="AT304" s="112" t="s">
        <v>116</v>
      </c>
      <c r="AU304" s="112" t="s">
        <v>82</v>
      </c>
      <c r="AY304" s="16" t="s">
        <v>114</v>
      </c>
      <c r="BE304" s="113">
        <f>IF(N304="základní",J304,0)</f>
        <v>0</v>
      </c>
      <c r="BF304" s="113">
        <f>IF(N304="snížená",J304,0)</f>
        <v>0</v>
      </c>
      <c r="BG304" s="113">
        <f>IF(N304="zákl. přenesená",J304,0)</f>
        <v>0</v>
      </c>
      <c r="BH304" s="113">
        <f>IF(N304="sníž. přenesená",J304,0)</f>
        <v>0</v>
      </c>
      <c r="BI304" s="113">
        <f>IF(N304="nulová",J304,0)</f>
        <v>0</v>
      </c>
      <c r="BJ304" s="16" t="s">
        <v>80</v>
      </c>
      <c r="BK304" s="113">
        <f>ROUND(I304*H304,2)</f>
        <v>0</v>
      </c>
      <c r="BL304" s="16" t="s">
        <v>120</v>
      </c>
      <c r="BM304" s="112" t="s">
        <v>381</v>
      </c>
    </row>
    <row r="305" spans="1:65" s="2" customFormat="1" ht="27" x14ac:dyDescent="0.2">
      <c r="A305" s="27"/>
      <c r="B305" s="175"/>
      <c r="C305" s="176"/>
      <c r="D305" s="244" t="s">
        <v>122</v>
      </c>
      <c r="E305" s="176"/>
      <c r="F305" s="245" t="s">
        <v>382</v>
      </c>
      <c r="G305" s="176"/>
      <c r="H305" s="176"/>
      <c r="I305" s="263"/>
      <c r="J305" s="176"/>
      <c r="K305" s="27"/>
      <c r="L305" s="28"/>
      <c r="M305" s="114"/>
      <c r="N305" s="115"/>
      <c r="O305" s="51"/>
      <c r="P305" s="51"/>
      <c r="Q305" s="51"/>
      <c r="R305" s="51"/>
      <c r="S305" s="51"/>
      <c r="T305" s="52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T305" s="16" t="s">
        <v>122</v>
      </c>
      <c r="AU305" s="16" t="s">
        <v>82</v>
      </c>
    </row>
    <row r="306" spans="1:65" s="13" customFormat="1" ht="10" x14ac:dyDescent="0.2">
      <c r="B306" s="246"/>
      <c r="C306" s="247"/>
      <c r="D306" s="244" t="s">
        <v>124</v>
      </c>
      <c r="E306" s="248" t="s">
        <v>1</v>
      </c>
      <c r="F306" s="249" t="s">
        <v>383</v>
      </c>
      <c r="G306" s="247"/>
      <c r="H306" s="250">
        <v>24</v>
      </c>
      <c r="I306" s="264"/>
      <c r="J306" s="247"/>
      <c r="L306" s="116"/>
      <c r="M306" s="118"/>
      <c r="N306" s="119"/>
      <c r="O306" s="119"/>
      <c r="P306" s="119"/>
      <c r="Q306" s="119"/>
      <c r="R306" s="119"/>
      <c r="S306" s="119"/>
      <c r="T306" s="120"/>
      <c r="AT306" s="117" t="s">
        <v>124</v>
      </c>
      <c r="AU306" s="117" t="s">
        <v>82</v>
      </c>
      <c r="AV306" s="13" t="s">
        <v>82</v>
      </c>
      <c r="AW306" s="13" t="s">
        <v>29</v>
      </c>
      <c r="AX306" s="13" t="s">
        <v>72</v>
      </c>
      <c r="AY306" s="117" t="s">
        <v>114</v>
      </c>
    </row>
    <row r="307" spans="1:65" s="14" customFormat="1" ht="10" x14ac:dyDescent="0.2">
      <c r="B307" s="251"/>
      <c r="C307" s="252"/>
      <c r="D307" s="244" t="s">
        <v>124</v>
      </c>
      <c r="E307" s="253" t="s">
        <v>1</v>
      </c>
      <c r="F307" s="254" t="s">
        <v>126</v>
      </c>
      <c r="G307" s="252"/>
      <c r="H307" s="255">
        <v>24</v>
      </c>
      <c r="I307" s="265"/>
      <c r="J307" s="252"/>
      <c r="L307" s="121"/>
      <c r="M307" s="123"/>
      <c r="N307" s="124"/>
      <c r="O307" s="124"/>
      <c r="P307" s="124"/>
      <c r="Q307" s="124"/>
      <c r="R307" s="124"/>
      <c r="S307" s="124"/>
      <c r="T307" s="125"/>
      <c r="AT307" s="122" t="s">
        <v>124</v>
      </c>
      <c r="AU307" s="122" t="s">
        <v>82</v>
      </c>
      <c r="AV307" s="14" t="s">
        <v>120</v>
      </c>
      <c r="AW307" s="14" t="s">
        <v>29</v>
      </c>
      <c r="AX307" s="14" t="s">
        <v>80</v>
      </c>
      <c r="AY307" s="122" t="s">
        <v>114</v>
      </c>
    </row>
    <row r="308" spans="1:65" s="2" customFormat="1" ht="16.5" customHeight="1" x14ac:dyDescent="0.2">
      <c r="A308" s="27"/>
      <c r="B308" s="175"/>
      <c r="C308" s="238" t="s">
        <v>384</v>
      </c>
      <c r="D308" s="238" t="s">
        <v>116</v>
      </c>
      <c r="E308" s="239" t="s">
        <v>385</v>
      </c>
      <c r="F308" s="240" t="s">
        <v>386</v>
      </c>
      <c r="G308" s="241" t="s">
        <v>269</v>
      </c>
      <c r="H308" s="242">
        <v>3</v>
      </c>
      <c r="I308" s="267">
        <v>0</v>
      </c>
      <c r="J308" s="243">
        <f>ROUND(I308*H308,2)</f>
        <v>0</v>
      </c>
      <c r="K308" s="107"/>
      <c r="L308" s="28"/>
      <c r="M308" s="108" t="s">
        <v>1</v>
      </c>
      <c r="N308" s="109" t="s">
        <v>37</v>
      </c>
      <c r="O308" s="110">
        <v>0</v>
      </c>
      <c r="P308" s="110">
        <f>O308*H308</f>
        <v>0</v>
      </c>
      <c r="Q308" s="110">
        <v>0</v>
      </c>
      <c r="R308" s="110">
        <f>Q308*H308</f>
        <v>0</v>
      </c>
      <c r="S308" s="110">
        <v>0</v>
      </c>
      <c r="T308" s="111">
        <f>S308*H308</f>
        <v>0</v>
      </c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R308" s="112" t="s">
        <v>120</v>
      </c>
      <c r="AT308" s="112" t="s">
        <v>116</v>
      </c>
      <c r="AU308" s="112" t="s">
        <v>82</v>
      </c>
      <c r="AY308" s="16" t="s">
        <v>114</v>
      </c>
      <c r="BE308" s="113">
        <f>IF(N308="základní",J308,0)</f>
        <v>0</v>
      </c>
      <c r="BF308" s="113">
        <f>IF(N308="snížená",J308,0)</f>
        <v>0</v>
      </c>
      <c r="BG308" s="113">
        <f>IF(N308="zákl. přenesená",J308,0)</f>
        <v>0</v>
      </c>
      <c r="BH308" s="113">
        <f>IF(N308="sníž. přenesená",J308,0)</f>
        <v>0</v>
      </c>
      <c r="BI308" s="113">
        <f>IF(N308="nulová",J308,0)</f>
        <v>0</v>
      </c>
      <c r="BJ308" s="16" t="s">
        <v>80</v>
      </c>
      <c r="BK308" s="113">
        <f>ROUND(I308*H308,2)</f>
        <v>0</v>
      </c>
      <c r="BL308" s="16" t="s">
        <v>120</v>
      </c>
      <c r="BM308" s="112" t="s">
        <v>387</v>
      </c>
    </row>
    <row r="309" spans="1:65" s="13" customFormat="1" ht="10" x14ac:dyDescent="0.2">
      <c r="B309" s="246"/>
      <c r="C309" s="247"/>
      <c r="D309" s="244" t="s">
        <v>124</v>
      </c>
      <c r="E309" s="248" t="s">
        <v>1</v>
      </c>
      <c r="F309" s="249" t="s">
        <v>133</v>
      </c>
      <c r="G309" s="247"/>
      <c r="H309" s="250">
        <v>3</v>
      </c>
      <c r="I309" s="264"/>
      <c r="J309" s="247"/>
      <c r="L309" s="116"/>
      <c r="M309" s="118"/>
      <c r="N309" s="119"/>
      <c r="O309" s="119"/>
      <c r="P309" s="119"/>
      <c r="Q309" s="119"/>
      <c r="R309" s="119"/>
      <c r="S309" s="119"/>
      <c r="T309" s="120"/>
      <c r="AT309" s="117" t="s">
        <v>124</v>
      </c>
      <c r="AU309" s="117" t="s">
        <v>82</v>
      </c>
      <c r="AV309" s="13" t="s">
        <v>82</v>
      </c>
      <c r="AW309" s="13" t="s">
        <v>29</v>
      </c>
      <c r="AX309" s="13" t="s">
        <v>72</v>
      </c>
      <c r="AY309" s="117" t="s">
        <v>114</v>
      </c>
    </row>
    <row r="310" spans="1:65" s="14" customFormat="1" ht="10" x14ac:dyDescent="0.2">
      <c r="B310" s="251"/>
      <c r="C310" s="252"/>
      <c r="D310" s="244" t="s">
        <v>124</v>
      </c>
      <c r="E310" s="253" t="s">
        <v>1</v>
      </c>
      <c r="F310" s="254" t="s">
        <v>126</v>
      </c>
      <c r="G310" s="252"/>
      <c r="H310" s="255">
        <v>3</v>
      </c>
      <c r="I310" s="265"/>
      <c r="J310" s="252"/>
      <c r="L310" s="121"/>
      <c r="M310" s="123"/>
      <c r="N310" s="124"/>
      <c r="O310" s="124"/>
      <c r="P310" s="124"/>
      <c r="Q310" s="124"/>
      <c r="R310" s="124"/>
      <c r="S310" s="124"/>
      <c r="T310" s="125"/>
      <c r="AT310" s="122" t="s">
        <v>124</v>
      </c>
      <c r="AU310" s="122" t="s">
        <v>82</v>
      </c>
      <c r="AV310" s="14" t="s">
        <v>120</v>
      </c>
      <c r="AW310" s="14" t="s">
        <v>29</v>
      </c>
      <c r="AX310" s="14" t="s">
        <v>80</v>
      </c>
      <c r="AY310" s="122" t="s">
        <v>114</v>
      </c>
    </row>
    <row r="311" spans="1:65" s="2" customFormat="1" ht="16.5" customHeight="1" x14ac:dyDescent="0.2">
      <c r="A311" s="27"/>
      <c r="B311" s="175"/>
      <c r="C311" s="238" t="s">
        <v>388</v>
      </c>
      <c r="D311" s="238" t="s">
        <v>116</v>
      </c>
      <c r="E311" s="239" t="s">
        <v>389</v>
      </c>
      <c r="F311" s="240" t="s">
        <v>390</v>
      </c>
      <c r="G311" s="241" t="s">
        <v>269</v>
      </c>
      <c r="H311" s="242">
        <v>7</v>
      </c>
      <c r="I311" s="267">
        <v>0</v>
      </c>
      <c r="J311" s="243">
        <f>ROUND(I311*H311,2)</f>
        <v>0</v>
      </c>
      <c r="K311" s="107"/>
      <c r="L311" s="28"/>
      <c r="M311" s="108" t="s">
        <v>1</v>
      </c>
      <c r="N311" s="109" t="s">
        <v>37</v>
      </c>
      <c r="O311" s="110">
        <v>1.68</v>
      </c>
      <c r="P311" s="110">
        <f>O311*H311</f>
        <v>11.76</v>
      </c>
      <c r="Q311" s="110">
        <v>7.0200000000000002E-3</v>
      </c>
      <c r="R311" s="110">
        <f>Q311*H311</f>
        <v>4.9140000000000003E-2</v>
      </c>
      <c r="S311" s="110">
        <v>0</v>
      </c>
      <c r="T311" s="111">
        <f>S311*H311</f>
        <v>0</v>
      </c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R311" s="112" t="s">
        <v>120</v>
      </c>
      <c r="AT311" s="112" t="s">
        <v>116</v>
      </c>
      <c r="AU311" s="112" t="s">
        <v>82</v>
      </c>
      <c r="AY311" s="16" t="s">
        <v>114</v>
      </c>
      <c r="BE311" s="113">
        <f>IF(N311="základní",J311,0)</f>
        <v>0</v>
      </c>
      <c r="BF311" s="113">
        <f>IF(N311="snížená",J311,0)</f>
        <v>0</v>
      </c>
      <c r="BG311" s="113">
        <f>IF(N311="zákl. přenesená",J311,0)</f>
        <v>0</v>
      </c>
      <c r="BH311" s="113">
        <f>IF(N311="sníž. přenesená",J311,0)</f>
        <v>0</v>
      </c>
      <c r="BI311" s="113">
        <f>IF(N311="nulová",J311,0)</f>
        <v>0</v>
      </c>
      <c r="BJ311" s="16" t="s">
        <v>80</v>
      </c>
      <c r="BK311" s="113">
        <f>ROUND(I311*H311,2)</f>
        <v>0</v>
      </c>
      <c r="BL311" s="16" t="s">
        <v>120</v>
      </c>
      <c r="BM311" s="112" t="s">
        <v>391</v>
      </c>
    </row>
    <row r="312" spans="1:65" s="13" customFormat="1" ht="10" x14ac:dyDescent="0.2">
      <c r="B312" s="246"/>
      <c r="C312" s="247"/>
      <c r="D312" s="244" t="s">
        <v>124</v>
      </c>
      <c r="E312" s="248" t="s">
        <v>1</v>
      </c>
      <c r="F312" s="249" t="s">
        <v>156</v>
      </c>
      <c r="G312" s="247"/>
      <c r="H312" s="250">
        <v>7</v>
      </c>
      <c r="I312" s="264"/>
      <c r="J312" s="247"/>
      <c r="L312" s="116"/>
      <c r="M312" s="118"/>
      <c r="N312" s="119"/>
      <c r="O312" s="119"/>
      <c r="P312" s="119"/>
      <c r="Q312" s="119"/>
      <c r="R312" s="119"/>
      <c r="S312" s="119"/>
      <c r="T312" s="120"/>
      <c r="AT312" s="117" t="s">
        <v>124</v>
      </c>
      <c r="AU312" s="117" t="s">
        <v>82</v>
      </c>
      <c r="AV312" s="13" t="s">
        <v>82</v>
      </c>
      <c r="AW312" s="13" t="s">
        <v>29</v>
      </c>
      <c r="AX312" s="13" t="s">
        <v>72</v>
      </c>
      <c r="AY312" s="117" t="s">
        <v>114</v>
      </c>
    </row>
    <row r="313" spans="1:65" s="14" customFormat="1" ht="10" x14ac:dyDescent="0.2">
      <c r="B313" s="251"/>
      <c r="C313" s="252"/>
      <c r="D313" s="244" t="s">
        <v>124</v>
      </c>
      <c r="E313" s="253" t="s">
        <v>1</v>
      </c>
      <c r="F313" s="254" t="s">
        <v>126</v>
      </c>
      <c r="G313" s="252"/>
      <c r="H313" s="255">
        <v>7</v>
      </c>
      <c r="I313" s="265"/>
      <c r="J313" s="252"/>
      <c r="L313" s="121"/>
      <c r="M313" s="123"/>
      <c r="N313" s="124"/>
      <c r="O313" s="124"/>
      <c r="P313" s="124"/>
      <c r="Q313" s="124"/>
      <c r="R313" s="124"/>
      <c r="S313" s="124"/>
      <c r="T313" s="125"/>
      <c r="AT313" s="122" t="s">
        <v>124</v>
      </c>
      <c r="AU313" s="122" t="s">
        <v>82</v>
      </c>
      <c r="AV313" s="14" t="s">
        <v>120</v>
      </c>
      <c r="AW313" s="14" t="s">
        <v>29</v>
      </c>
      <c r="AX313" s="14" t="s">
        <v>80</v>
      </c>
      <c r="AY313" s="122" t="s">
        <v>114</v>
      </c>
    </row>
    <row r="314" spans="1:65" s="2" customFormat="1" ht="16.5" customHeight="1" x14ac:dyDescent="0.2">
      <c r="A314" s="27"/>
      <c r="B314" s="175"/>
      <c r="C314" s="256" t="s">
        <v>392</v>
      </c>
      <c r="D314" s="256" t="s">
        <v>222</v>
      </c>
      <c r="E314" s="257" t="s">
        <v>393</v>
      </c>
      <c r="F314" s="258" t="s">
        <v>394</v>
      </c>
      <c r="G314" s="259" t="s">
        <v>269</v>
      </c>
      <c r="H314" s="260">
        <v>1</v>
      </c>
      <c r="I314" s="268">
        <v>0</v>
      </c>
      <c r="J314" s="261">
        <f>ROUND(I314*H314,2)</f>
        <v>0</v>
      </c>
      <c r="K314" s="126"/>
      <c r="L314" s="127"/>
      <c r="M314" s="128" t="s">
        <v>1</v>
      </c>
      <c r="N314" s="129" t="s">
        <v>37</v>
      </c>
      <c r="O314" s="110">
        <v>0</v>
      </c>
      <c r="P314" s="110">
        <f>O314*H314</f>
        <v>0</v>
      </c>
      <c r="Q314" s="110">
        <v>0.04</v>
      </c>
      <c r="R314" s="110">
        <f>Q314*H314</f>
        <v>0.04</v>
      </c>
      <c r="S314" s="110">
        <v>0</v>
      </c>
      <c r="T314" s="111">
        <f>S314*H314</f>
        <v>0</v>
      </c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R314" s="112" t="s">
        <v>164</v>
      </c>
      <c r="AT314" s="112" t="s">
        <v>222</v>
      </c>
      <c r="AU314" s="112" t="s">
        <v>82</v>
      </c>
      <c r="AY314" s="16" t="s">
        <v>114</v>
      </c>
      <c r="BE314" s="113">
        <f>IF(N314="základní",J314,0)</f>
        <v>0</v>
      </c>
      <c r="BF314" s="113">
        <f>IF(N314="snížená",J314,0)</f>
        <v>0</v>
      </c>
      <c r="BG314" s="113">
        <f>IF(N314="zákl. přenesená",J314,0)</f>
        <v>0</v>
      </c>
      <c r="BH314" s="113">
        <f>IF(N314="sníž. přenesená",J314,0)</f>
        <v>0</v>
      </c>
      <c r="BI314" s="113">
        <f>IF(N314="nulová",J314,0)</f>
        <v>0</v>
      </c>
      <c r="BJ314" s="16" t="s">
        <v>80</v>
      </c>
      <c r="BK314" s="113">
        <f>ROUND(I314*H314,2)</f>
        <v>0</v>
      </c>
      <c r="BL314" s="16" t="s">
        <v>120</v>
      </c>
      <c r="BM314" s="112" t="s">
        <v>395</v>
      </c>
    </row>
    <row r="315" spans="1:65" s="13" customFormat="1" ht="10" x14ac:dyDescent="0.2">
      <c r="B315" s="246"/>
      <c r="C315" s="247"/>
      <c r="D315" s="244" t="s">
        <v>124</v>
      </c>
      <c r="E315" s="248" t="s">
        <v>1</v>
      </c>
      <c r="F315" s="249" t="s">
        <v>80</v>
      </c>
      <c r="G315" s="247"/>
      <c r="H315" s="250">
        <v>1</v>
      </c>
      <c r="I315" s="264"/>
      <c r="J315" s="247"/>
      <c r="L315" s="116"/>
      <c r="M315" s="118"/>
      <c r="N315" s="119"/>
      <c r="O315" s="119"/>
      <c r="P315" s="119"/>
      <c r="Q315" s="119"/>
      <c r="R315" s="119"/>
      <c r="S315" s="119"/>
      <c r="T315" s="120"/>
      <c r="AT315" s="117" t="s">
        <v>124</v>
      </c>
      <c r="AU315" s="117" t="s">
        <v>82</v>
      </c>
      <c r="AV315" s="13" t="s">
        <v>82</v>
      </c>
      <c r="AW315" s="13" t="s">
        <v>29</v>
      </c>
      <c r="AX315" s="13" t="s">
        <v>72</v>
      </c>
      <c r="AY315" s="117" t="s">
        <v>114</v>
      </c>
    </row>
    <row r="316" spans="1:65" s="14" customFormat="1" ht="10" x14ac:dyDescent="0.2">
      <c r="B316" s="251"/>
      <c r="C316" s="252"/>
      <c r="D316" s="244" t="s">
        <v>124</v>
      </c>
      <c r="E316" s="253" t="s">
        <v>1</v>
      </c>
      <c r="F316" s="254" t="s">
        <v>126</v>
      </c>
      <c r="G316" s="252"/>
      <c r="H316" s="255">
        <v>1</v>
      </c>
      <c r="I316" s="265"/>
      <c r="J316" s="252"/>
      <c r="L316" s="121"/>
      <c r="M316" s="123"/>
      <c r="N316" s="124"/>
      <c r="O316" s="124"/>
      <c r="P316" s="124"/>
      <c r="Q316" s="124"/>
      <c r="R316" s="124"/>
      <c r="S316" s="124"/>
      <c r="T316" s="125"/>
      <c r="AT316" s="122" t="s">
        <v>124</v>
      </c>
      <c r="AU316" s="122" t="s">
        <v>82</v>
      </c>
      <c r="AV316" s="14" t="s">
        <v>120</v>
      </c>
      <c r="AW316" s="14" t="s">
        <v>29</v>
      </c>
      <c r="AX316" s="14" t="s">
        <v>80</v>
      </c>
      <c r="AY316" s="122" t="s">
        <v>114</v>
      </c>
    </row>
    <row r="317" spans="1:65" s="2" customFormat="1" ht="16.5" customHeight="1" x14ac:dyDescent="0.2">
      <c r="A317" s="27"/>
      <c r="B317" s="175"/>
      <c r="C317" s="256" t="s">
        <v>396</v>
      </c>
      <c r="D317" s="256" t="s">
        <v>222</v>
      </c>
      <c r="E317" s="257" t="s">
        <v>397</v>
      </c>
      <c r="F317" s="258" t="s">
        <v>398</v>
      </c>
      <c r="G317" s="259" t="s">
        <v>269</v>
      </c>
      <c r="H317" s="260">
        <v>1</v>
      </c>
      <c r="I317" s="268">
        <v>0</v>
      </c>
      <c r="J317" s="261">
        <f>ROUND(I317*H317,2)</f>
        <v>0</v>
      </c>
      <c r="K317" s="126"/>
      <c r="L317" s="127"/>
      <c r="M317" s="128" t="s">
        <v>1</v>
      </c>
      <c r="N317" s="129" t="s">
        <v>37</v>
      </c>
      <c r="O317" s="110">
        <v>0</v>
      </c>
      <c r="P317" s="110">
        <f>O317*H317</f>
        <v>0</v>
      </c>
      <c r="Q317" s="110">
        <v>5.3999999999999999E-2</v>
      </c>
      <c r="R317" s="110">
        <f>Q317*H317</f>
        <v>5.3999999999999999E-2</v>
      </c>
      <c r="S317" s="110">
        <v>0</v>
      </c>
      <c r="T317" s="111">
        <f>S317*H317</f>
        <v>0</v>
      </c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R317" s="112" t="s">
        <v>164</v>
      </c>
      <c r="AT317" s="112" t="s">
        <v>222</v>
      </c>
      <c r="AU317" s="112" t="s">
        <v>82</v>
      </c>
      <c r="AY317" s="16" t="s">
        <v>114</v>
      </c>
      <c r="BE317" s="113">
        <f>IF(N317="základní",J317,0)</f>
        <v>0</v>
      </c>
      <c r="BF317" s="113">
        <f>IF(N317="snížená",J317,0)</f>
        <v>0</v>
      </c>
      <c r="BG317" s="113">
        <f>IF(N317="zákl. přenesená",J317,0)</f>
        <v>0</v>
      </c>
      <c r="BH317" s="113">
        <f>IF(N317="sníž. přenesená",J317,0)</f>
        <v>0</v>
      </c>
      <c r="BI317" s="113">
        <f>IF(N317="nulová",J317,0)</f>
        <v>0</v>
      </c>
      <c r="BJ317" s="16" t="s">
        <v>80</v>
      </c>
      <c r="BK317" s="113">
        <f>ROUND(I317*H317,2)</f>
        <v>0</v>
      </c>
      <c r="BL317" s="16" t="s">
        <v>120</v>
      </c>
      <c r="BM317" s="112" t="s">
        <v>399</v>
      </c>
    </row>
    <row r="318" spans="1:65" s="13" customFormat="1" ht="10" x14ac:dyDescent="0.2">
      <c r="B318" s="246"/>
      <c r="C318" s="247"/>
      <c r="D318" s="244" t="s">
        <v>124</v>
      </c>
      <c r="E318" s="248" t="s">
        <v>1</v>
      </c>
      <c r="F318" s="249" t="s">
        <v>80</v>
      </c>
      <c r="G318" s="247"/>
      <c r="H318" s="250">
        <v>1</v>
      </c>
      <c r="I318" s="264"/>
      <c r="J318" s="247"/>
      <c r="L318" s="116"/>
      <c r="M318" s="118"/>
      <c r="N318" s="119"/>
      <c r="O318" s="119"/>
      <c r="P318" s="119"/>
      <c r="Q318" s="119"/>
      <c r="R318" s="119"/>
      <c r="S318" s="119"/>
      <c r="T318" s="120"/>
      <c r="AT318" s="117" t="s">
        <v>124</v>
      </c>
      <c r="AU318" s="117" t="s">
        <v>82</v>
      </c>
      <c r="AV318" s="13" t="s">
        <v>82</v>
      </c>
      <c r="AW318" s="13" t="s">
        <v>29</v>
      </c>
      <c r="AX318" s="13" t="s">
        <v>72</v>
      </c>
      <c r="AY318" s="117" t="s">
        <v>114</v>
      </c>
    </row>
    <row r="319" spans="1:65" s="14" customFormat="1" ht="10" x14ac:dyDescent="0.2">
      <c r="B319" s="251"/>
      <c r="C319" s="252"/>
      <c r="D319" s="244" t="s">
        <v>124</v>
      </c>
      <c r="E319" s="253" t="s">
        <v>1</v>
      </c>
      <c r="F319" s="254" t="s">
        <v>126</v>
      </c>
      <c r="G319" s="252"/>
      <c r="H319" s="255">
        <v>1</v>
      </c>
      <c r="I319" s="265"/>
      <c r="J319" s="252"/>
      <c r="L319" s="121"/>
      <c r="M319" s="123"/>
      <c r="N319" s="124"/>
      <c r="O319" s="124"/>
      <c r="P319" s="124"/>
      <c r="Q319" s="124"/>
      <c r="R319" s="124"/>
      <c r="S319" s="124"/>
      <c r="T319" s="125"/>
      <c r="AT319" s="122" t="s">
        <v>124</v>
      </c>
      <c r="AU319" s="122" t="s">
        <v>82</v>
      </c>
      <c r="AV319" s="14" t="s">
        <v>120</v>
      </c>
      <c r="AW319" s="14" t="s">
        <v>29</v>
      </c>
      <c r="AX319" s="14" t="s">
        <v>80</v>
      </c>
      <c r="AY319" s="122" t="s">
        <v>114</v>
      </c>
    </row>
    <row r="320" spans="1:65" s="2" customFormat="1" ht="21.75" customHeight="1" x14ac:dyDescent="0.2">
      <c r="A320" s="27"/>
      <c r="B320" s="175"/>
      <c r="C320" s="256" t="s">
        <v>400</v>
      </c>
      <c r="D320" s="256" t="s">
        <v>222</v>
      </c>
      <c r="E320" s="257" t="s">
        <v>401</v>
      </c>
      <c r="F320" s="258" t="s">
        <v>402</v>
      </c>
      <c r="G320" s="259" t="s">
        <v>269</v>
      </c>
      <c r="H320" s="260">
        <v>1</v>
      </c>
      <c r="I320" s="268">
        <v>0</v>
      </c>
      <c r="J320" s="261">
        <f>ROUND(I320*H320,2)</f>
        <v>0</v>
      </c>
      <c r="K320" s="126"/>
      <c r="L320" s="127"/>
      <c r="M320" s="128" t="s">
        <v>1</v>
      </c>
      <c r="N320" s="129" t="s">
        <v>37</v>
      </c>
      <c r="O320" s="110">
        <v>0</v>
      </c>
      <c r="P320" s="110">
        <f>O320*H320</f>
        <v>0</v>
      </c>
      <c r="Q320" s="110">
        <v>6.8000000000000005E-2</v>
      </c>
      <c r="R320" s="110">
        <f>Q320*H320</f>
        <v>6.8000000000000005E-2</v>
      </c>
      <c r="S320" s="110">
        <v>0</v>
      </c>
      <c r="T320" s="111">
        <f>S320*H320</f>
        <v>0</v>
      </c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R320" s="112" t="s">
        <v>164</v>
      </c>
      <c r="AT320" s="112" t="s">
        <v>222</v>
      </c>
      <c r="AU320" s="112" t="s">
        <v>82</v>
      </c>
      <c r="AY320" s="16" t="s">
        <v>114</v>
      </c>
      <c r="BE320" s="113">
        <f>IF(N320="základní",J320,0)</f>
        <v>0</v>
      </c>
      <c r="BF320" s="113">
        <f>IF(N320="snížená",J320,0)</f>
        <v>0</v>
      </c>
      <c r="BG320" s="113">
        <f>IF(N320="zákl. přenesená",J320,0)</f>
        <v>0</v>
      </c>
      <c r="BH320" s="113">
        <f>IF(N320="sníž. přenesená",J320,0)</f>
        <v>0</v>
      </c>
      <c r="BI320" s="113">
        <f>IF(N320="nulová",J320,0)</f>
        <v>0</v>
      </c>
      <c r="BJ320" s="16" t="s">
        <v>80</v>
      </c>
      <c r="BK320" s="113">
        <f>ROUND(I320*H320,2)</f>
        <v>0</v>
      </c>
      <c r="BL320" s="16" t="s">
        <v>120</v>
      </c>
      <c r="BM320" s="112" t="s">
        <v>403</v>
      </c>
    </row>
    <row r="321" spans="1:65" s="13" customFormat="1" ht="10" x14ac:dyDescent="0.2">
      <c r="B321" s="246"/>
      <c r="C321" s="247"/>
      <c r="D321" s="244" t="s">
        <v>124</v>
      </c>
      <c r="E321" s="248" t="s">
        <v>1</v>
      </c>
      <c r="F321" s="249" t="s">
        <v>80</v>
      </c>
      <c r="G321" s="247"/>
      <c r="H321" s="250">
        <v>1</v>
      </c>
      <c r="I321" s="264"/>
      <c r="J321" s="247"/>
      <c r="L321" s="116"/>
      <c r="M321" s="118"/>
      <c r="N321" s="119"/>
      <c r="O321" s="119"/>
      <c r="P321" s="119"/>
      <c r="Q321" s="119"/>
      <c r="R321" s="119"/>
      <c r="S321" s="119"/>
      <c r="T321" s="120"/>
      <c r="AT321" s="117" t="s">
        <v>124</v>
      </c>
      <c r="AU321" s="117" t="s">
        <v>82</v>
      </c>
      <c r="AV321" s="13" t="s">
        <v>82</v>
      </c>
      <c r="AW321" s="13" t="s">
        <v>29</v>
      </c>
      <c r="AX321" s="13" t="s">
        <v>72</v>
      </c>
      <c r="AY321" s="117" t="s">
        <v>114</v>
      </c>
    </row>
    <row r="322" spans="1:65" s="14" customFormat="1" ht="10" x14ac:dyDescent="0.2">
      <c r="B322" s="251"/>
      <c r="C322" s="252"/>
      <c r="D322" s="244" t="s">
        <v>124</v>
      </c>
      <c r="E322" s="253" t="s">
        <v>1</v>
      </c>
      <c r="F322" s="254" t="s">
        <v>126</v>
      </c>
      <c r="G322" s="252"/>
      <c r="H322" s="255">
        <v>1</v>
      </c>
      <c r="I322" s="265"/>
      <c r="J322" s="252"/>
      <c r="L322" s="121"/>
      <c r="M322" s="123"/>
      <c r="N322" s="124"/>
      <c r="O322" s="124"/>
      <c r="P322" s="124"/>
      <c r="Q322" s="124"/>
      <c r="R322" s="124"/>
      <c r="S322" s="124"/>
      <c r="T322" s="125"/>
      <c r="AT322" s="122" t="s">
        <v>124</v>
      </c>
      <c r="AU322" s="122" t="s">
        <v>82</v>
      </c>
      <c r="AV322" s="14" t="s">
        <v>120</v>
      </c>
      <c r="AW322" s="14" t="s">
        <v>29</v>
      </c>
      <c r="AX322" s="14" t="s">
        <v>80</v>
      </c>
      <c r="AY322" s="122" t="s">
        <v>114</v>
      </c>
    </row>
    <row r="323" spans="1:65" s="12" customFormat="1" ht="22.75" customHeight="1" x14ac:dyDescent="0.25">
      <c r="B323" s="231"/>
      <c r="C323" s="232"/>
      <c r="D323" s="233" t="s">
        <v>71</v>
      </c>
      <c r="E323" s="236" t="s">
        <v>404</v>
      </c>
      <c r="F323" s="236" t="s">
        <v>405</v>
      </c>
      <c r="G323" s="232"/>
      <c r="H323" s="232"/>
      <c r="I323" s="262"/>
      <c r="J323" s="237">
        <f>BK323</f>
        <v>0</v>
      </c>
      <c r="L323" s="99"/>
      <c r="M323" s="101"/>
      <c r="N323" s="102"/>
      <c r="O323" s="102"/>
      <c r="P323" s="103">
        <f>SUM(P324:P325)</f>
        <v>21.002375000000001</v>
      </c>
      <c r="Q323" s="102"/>
      <c r="R323" s="103">
        <f>SUM(R324:R325)</f>
        <v>0</v>
      </c>
      <c r="S323" s="102"/>
      <c r="T323" s="104">
        <f>SUM(T324:T325)</f>
        <v>0</v>
      </c>
      <c r="AR323" s="100" t="s">
        <v>80</v>
      </c>
      <c r="AT323" s="105" t="s">
        <v>71</v>
      </c>
      <c r="AU323" s="105" t="s">
        <v>80</v>
      </c>
      <c r="AY323" s="100" t="s">
        <v>114</v>
      </c>
      <c r="BK323" s="106">
        <f>SUM(BK324:BK325)</f>
        <v>0</v>
      </c>
    </row>
    <row r="324" spans="1:65" s="2" customFormat="1" ht="49" customHeight="1" x14ac:dyDescent="0.2">
      <c r="A324" s="27"/>
      <c r="B324" s="175"/>
      <c r="C324" s="238" t="s">
        <v>406</v>
      </c>
      <c r="D324" s="238" t="s">
        <v>116</v>
      </c>
      <c r="E324" s="239" t="s">
        <v>407</v>
      </c>
      <c r="F324" s="240" t="s">
        <v>408</v>
      </c>
      <c r="G324" s="241" t="s">
        <v>212</v>
      </c>
      <c r="H324" s="242">
        <v>10.475</v>
      </c>
      <c r="I324" s="267">
        <v>0</v>
      </c>
      <c r="J324" s="243">
        <f>ROUND(I324*H324,2)</f>
        <v>0</v>
      </c>
      <c r="K324" s="107"/>
      <c r="L324" s="28"/>
      <c r="M324" s="108" t="s">
        <v>1</v>
      </c>
      <c r="N324" s="109" t="s">
        <v>37</v>
      </c>
      <c r="O324" s="110">
        <v>0.52500000000000002</v>
      </c>
      <c r="P324" s="110">
        <f>O324*H324</f>
        <v>5.4993749999999997</v>
      </c>
      <c r="Q324" s="110">
        <v>0</v>
      </c>
      <c r="R324" s="110">
        <f>Q324*H324</f>
        <v>0</v>
      </c>
      <c r="S324" s="110">
        <v>0</v>
      </c>
      <c r="T324" s="111">
        <f>S324*H324</f>
        <v>0</v>
      </c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R324" s="112" t="s">
        <v>120</v>
      </c>
      <c r="AT324" s="112" t="s">
        <v>116</v>
      </c>
      <c r="AU324" s="112" t="s">
        <v>82</v>
      </c>
      <c r="AY324" s="16" t="s">
        <v>114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6" t="s">
        <v>80</v>
      </c>
      <c r="BK324" s="113">
        <f>ROUND(I324*H324,2)</f>
        <v>0</v>
      </c>
      <c r="BL324" s="16" t="s">
        <v>120</v>
      </c>
      <c r="BM324" s="112" t="s">
        <v>409</v>
      </c>
    </row>
    <row r="325" spans="1:65" s="2" customFormat="1" ht="49" customHeight="1" x14ac:dyDescent="0.2">
      <c r="A325" s="27"/>
      <c r="B325" s="175"/>
      <c r="C325" s="238" t="s">
        <v>410</v>
      </c>
      <c r="D325" s="238" t="s">
        <v>116</v>
      </c>
      <c r="E325" s="239" t="s">
        <v>411</v>
      </c>
      <c r="F325" s="240" t="s">
        <v>412</v>
      </c>
      <c r="G325" s="241" t="s">
        <v>212</v>
      </c>
      <c r="H325" s="242">
        <v>10.475</v>
      </c>
      <c r="I325" s="267">
        <v>0</v>
      </c>
      <c r="J325" s="243">
        <f>ROUND(I325*H325,2)</f>
        <v>0</v>
      </c>
      <c r="K325" s="107"/>
      <c r="L325" s="28"/>
      <c r="M325" s="130" t="s">
        <v>1</v>
      </c>
      <c r="N325" s="131" t="s">
        <v>37</v>
      </c>
      <c r="O325" s="132">
        <v>1.48</v>
      </c>
      <c r="P325" s="132">
        <f>O325*H325</f>
        <v>15.503</v>
      </c>
      <c r="Q325" s="132">
        <v>0</v>
      </c>
      <c r="R325" s="132">
        <f>Q325*H325</f>
        <v>0</v>
      </c>
      <c r="S325" s="132">
        <v>0</v>
      </c>
      <c r="T325" s="133">
        <f>S325*H325</f>
        <v>0</v>
      </c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R325" s="112" t="s">
        <v>120</v>
      </c>
      <c r="AT325" s="112" t="s">
        <v>116</v>
      </c>
      <c r="AU325" s="112" t="s">
        <v>82</v>
      </c>
      <c r="AY325" s="16" t="s">
        <v>114</v>
      </c>
      <c r="BE325" s="113">
        <f>IF(N325="základní",J325,0)</f>
        <v>0</v>
      </c>
      <c r="BF325" s="113">
        <f>IF(N325="snížená",J325,0)</f>
        <v>0</v>
      </c>
      <c r="BG325" s="113">
        <f>IF(N325="zákl. přenesená",J325,0)</f>
        <v>0</v>
      </c>
      <c r="BH325" s="113">
        <f>IF(N325="sníž. přenesená",J325,0)</f>
        <v>0</v>
      </c>
      <c r="BI325" s="113">
        <f>IF(N325="nulová",J325,0)</f>
        <v>0</v>
      </c>
      <c r="BJ325" s="16" t="s">
        <v>80</v>
      </c>
      <c r="BK325" s="113">
        <f>ROUND(I325*H325,2)</f>
        <v>0</v>
      </c>
      <c r="BL325" s="16" t="s">
        <v>120</v>
      </c>
      <c r="BM325" s="112" t="s">
        <v>413</v>
      </c>
    </row>
    <row r="326" spans="1:65" s="2" customFormat="1" ht="7" customHeight="1" x14ac:dyDescent="0.2">
      <c r="A326" s="27"/>
      <c r="B326" s="207"/>
      <c r="C326" s="208"/>
      <c r="D326" s="208"/>
      <c r="E326" s="208"/>
      <c r="F326" s="208"/>
      <c r="G326" s="208"/>
      <c r="H326" s="208"/>
      <c r="I326" s="266"/>
      <c r="J326" s="208"/>
      <c r="K326" s="42"/>
      <c r="L326" s="28"/>
      <c r="M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</row>
  </sheetData>
  <autoFilter ref="C120:K325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66"/>
  <sheetViews>
    <sheetView showGridLines="0" tabSelected="1" topLeftCell="A329" workbookViewId="0">
      <selection activeCell="I362" sqref="I362"/>
    </sheetView>
  </sheetViews>
  <sheetFormatPr defaultRowHeight="14.5" x14ac:dyDescent="0.2"/>
  <cols>
    <col min="1" max="1" width="8.33203125" style="1" customWidth="1"/>
    <col min="2" max="2" width="1.21875" style="85" customWidth="1"/>
    <col min="3" max="3" width="4.109375" style="85" customWidth="1"/>
    <col min="4" max="4" width="4.33203125" style="85" customWidth="1"/>
    <col min="5" max="5" width="17.109375" style="85" customWidth="1"/>
    <col min="6" max="6" width="50.77734375" style="85" customWidth="1"/>
    <col min="7" max="7" width="7.44140625" style="85" customWidth="1"/>
    <col min="8" max="8" width="14" style="85" customWidth="1"/>
    <col min="9" max="9" width="15.77734375" style="85" customWidth="1"/>
    <col min="10" max="10" width="22.33203125" style="85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0" x14ac:dyDescent="0.2">
      <c r="A1" s="85"/>
    </row>
    <row r="2" spans="1:46" s="1" customFormat="1" ht="37" customHeight="1" x14ac:dyDescent="0.2">
      <c r="B2" s="85"/>
      <c r="C2" s="85"/>
      <c r="D2" s="85"/>
      <c r="E2" s="85"/>
      <c r="F2" s="85"/>
      <c r="G2" s="85"/>
      <c r="H2" s="85"/>
      <c r="I2" s="85"/>
      <c r="J2" s="85"/>
      <c r="L2" s="167" t="s">
        <v>5</v>
      </c>
      <c r="M2" s="135"/>
      <c r="N2" s="135"/>
      <c r="O2" s="135"/>
      <c r="P2" s="135"/>
      <c r="Q2" s="135"/>
      <c r="R2" s="135"/>
      <c r="S2" s="135"/>
      <c r="T2" s="135"/>
      <c r="U2" s="135"/>
      <c r="V2" s="135"/>
      <c r="AT2" s="16" t="s">
        <v>85</v>
      </c>
    </row>
    <row r="3" spans="1:46" s="1" customFormat="1" ht="7" customHeight="1" x14ac:dyDescent="0.2">
      <c r="B3" s="168"/>
      <c r="C3" s="169"/>
      <c r="D3" s="169"/>
      <c r="E3" s="169"/>
      <c r="F3" s="169"/>
      <c r="G3" s="169"/>
      <c r="H3" s="169"/>
      <c r="I3" s="169"/>
      <c r="J3" s="169"/>
      <c r="K3" s="18"/>
      <c r="L3" s="19"/>
      <c r="AT3" s="16" t="s">
        <v>82</v>
      </c>
    </row>
    <row r="4" spans="1:46" s="1" customFormat="1" ht="25" customHeight="1" x14ac:dyDescent="0.2">
      <c r="B4" s="170"/>
      <c r="C4" s="85"/>
      <c r="D4" s="171" t="s">
        <v>86</v>
      </c>
      <c r="E4" s="85"/>
      <c r="F4" s="85"/>
      <c r="G4" s="85"/>
      <c r="H4" s="85"/>
      <c r="I4" s="85"/>
      <c r="J4" s="85"/>
      <c r="L4" s="19"/>
      <c r="M4" s="86" t="s">
        <v>10</v>
      </c>
      <c r="AT4" s="16" t="s">
        <v>3</v>
      </c>
    </row>
    <row r="5" spans="1:46" s="1" customFormat="1" ht="7" customHeight="1" x14ac:dyDescent="0.2">
      <c r="B5" s="170"/>
      <c r="C5" s="85"/>
      <c r="D5" s="85"/>
      <c r="E5" s="85"/>
      <c r="F5" s="85"/>
      <c r="G5" s="85"/>
      <c r="H5" s="85"/>
      <c r="I5" s="85"/>
      <c r="J5" s="85"/>
      <c r="L5" s="19"/>
    </row>
    <row r="6" spans="1:46" s="1" customFormat="1" ht="12" customHeight="1" x14ac:dyDescent="0.2">
      <c r="B6" s="170"/>
      <c r="C6" s="85"/>
      <c r="D6" s="172" t="s">
        <v>14</v>
      </c>
      <c r="E6" s="85"/>
      <c r="F6" s="85"/>
      <c r="G6" s="85"/>
      <c r="H6" s="85"/>
      <c r="I6" s="85"/>
      <c r="J6" s="85"/>
      <c r="L6" s="19"/>
    </row>
    <row r="7" spans="1:46" s="1" customFormat="1" ht="16.5" customHeight="1" x14ac:dyDescent="0.2">
      <c r="B7" s="170"/>
      <c r="C7" s="85"/>
      <c r="D7" s="85"/>
      <c r="E7" s="173" t="str">
        <f>'Rekapitulace stavby'!K6</f>
        <v>Přeložky kanalizací</v>
      </c>
      <c r="F7" s="174"/>
      <c r="G7" s="174"/>
      <c r="H7" s="174"/>
      <c r="I7" s="85"/>
      <c r="J7" s="85"/>
      <c r="L7" s="19"/>
    </row>
    <row r="8" spans="1:46" s="2" customFormat="1" ht="12" customHeight="1" x14ac:dyDescent="0.2">
      <c r="A8" s="27"/>
      <c r="B8" s="175"/>
      <c r="C8" s="176"/>
      <c r="D8" s="172" t="s">
        <v>87</v>
      </c>
      <c r="E8" s="176"/>
      <c r="F8" s="176"/>
      <c r="G8" s="176"/>
      <c r="H8" s="176"/>
      <c r="I8" s="176"/>
      <c r="J8" s="176"/>
      <c r="K8" s="27"/>
      <c r="L8" s="3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 x14ac:dyDescent="0.2">
      <c r="A9" s="27"/>
      <c r="B9" s="175"/>
      <c r="C9" s="176"/>
      <c r="D9" s="176"/>
      <c r="E9" s="177" t="s">
        <v>414</v>
      </c>
      <c r="F9" s="178"/>
      <c r="G9" s="178"/>
      <c r="H9" s="178"/>
      <c r="I9" s="176"/>
      <c r="J9" s="176"/>
      <c r="K9" s="27"/>
      <c r="L9" s="3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0" x14ac:dyDescent="0.2">
      <c r="A10" s="27"/>
      <c r="B10" s="175"/>
      <c r="C10" s="176"/>
      <c r="D10" s="176"/>
      <c r="E10" s="176"/>
      <c r="F10" s="176"/>
      <c r="G10" s="176"/>
      <c r="H10" s="176"/>
      <c r="I10" s="176"/>
      <c r="J10" s="176"/>
      <c r="K10" s="27"/>
      <c r="L10" s="3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 x14ac:dyDescent="0.2">
      <c r="A11" s="27"/>
      <c r="B11" s="175"/>
      <c r="C11" s="176"/>
      <c r="D11" s="172" t="s">
        <v>16</v>
      </c>
      <c r="E11" s="176"/>
      <c r="F11" s="179" t="s">
        <v>1</v>
      </c>
      <c r="G11" s="176"/>
      <c r="H11" s="176"/>
      <c r="I11" s="172" t="s">
        <v>17</v>
      </c>
      <c r="J11" s="179" t="s">
        <v>1</v>
      </c>
      <c r="K11" s="27"/>
      <c r="L11" s="3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 x14ac:dyDescent="0.2">
      <c r="A12" s="27"/>
      <c r="B12" s="175"/>
      <c r="C12" s="176"/>
      <c r="D12" s="172" t="s">
        <v>18</v>
      </c>
      <c r="E12" s="176"/>
      <c r="F12" s="179" t="s">
        <v>19</v>
      </c>
      <c r="G12" s="176"/>
      <c r="H12" s="176"/>
      <c r="I12" s="172" t="s">
        <v>20</v>
      </c>
      <c r="J12" s="180" t="str">
        <f>'Rekapitulace stavby'!AN8</f>
        <v>25. 8. 2023</v>
      </c>
      <c r="K12" s="27"/>
      <c r="L12" s="3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75" customHeight="1" x14ac:dyDescent="0.2">
      <c r="A13" s="27"/>
      <c r="B13" s="175"/>
      <c r="C13" s="176"/>
      <c r="D13" s="176"/>
      <c r="E13" s="176"/>
      <c r="F13" s="176"/>
      <c r="G13" s="176"/>
      <c r="H13" s="176"/>
      <c r="I13" s="176"/>
      <c r="J13" s="176"/>
      <c r="K13" s="27"/>
      <c r="L13" s="3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 x14ac:dyDescent="0.2">
      <c r="A14" s="27"/>
      <c r="B14" s="175"/>
      <c r="C14" s="176"/>
      <c r="D14" s="172" t="s">
        <v>22</v>
      </c>
      <c r="E14" s="176"/>
      <c r="F14" s="176"/>
      <c r="G14" s="176"/>
      <c r="H14" s="176"/>
      <c r="I14" s="172" t="s">
        <v>23</v>
      </c>
      <c r="J14" s="179" t="str">
        <f>IF('Rekapitulace stavby'!AN10="","",'Rekapitulace stavby'!AN10)</f>
        <v/>
      </c>
      <c r="K14" s="27"/>
      <c r="L14" s="3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 x14ac:dyDescent="0.2">
      <c r="A15" s="27"/>
      <c r="B15" s="175"/>
      <c r="C15" s="176"/>
      <c r="D15" s="176"/>
      <c r="E15" s="179" t="str">
        <f>IF('Rekapitulace stavby'!E11="","",'Rekapitulace stavby'!E11)</f>
        <v xml:space="preserve"> </v>
      </c>
      <c r="F15" s="176"/>
      <c r="G15" s="176"/>
      <c r="H15" s="176"/>
      <c r="I15" s="172" t="s">
        <v>25</v>
      </c>
      <c r="J15" s="179" t="str">
        <f>IF('Rekapitulace stavby'!AN11="","",'Rekapitulace stavby'!AN11)</f>
        <v/>
      </c>
      <c r="K15" s="27"/>
      <c r="L15" s="3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 x14ac:dyDescent="0.2">
      <c r="A16" s="27"/>
      <c r="B16" s="175"/>
      <c r="C16" s="176"/>
      <c r="D16" s="176"/>
      <c r="E16" s="176"/>
      <c r="F16" s="176"/>
      <c r="G16" s="176"/>
      <c r="H16" s="176"/>
      <c r="I16" s="176"/>
      <c r="J16" s="176"/>
      <c r="K16" s="27"/>
      <c r="L16" s="3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 x14ac:dyDescent="0.2">
      <c r="A17" s="27"/>
      <c r="B17" s="175"/>
      <c r="C17" s="176"/>
      <c r="D17" s="172" t="s">
        <v>26</v>
      </c>
      <c r="E17" s="176"/>
      <c r="F17" s="176"/>
      <c r="G17" s="176"/>
      <c r="H17" s="176"/>
      <c r="I17" s="172" t="s">
        <v>23</v>
      </c>
      <c r="J17" s="179" t="str">
        <f>'Rekapitulace stavby'!AN13</f>
        <v/>
      </c>
      <c r="K17" s="27"/>
      <c r="L17" s="3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 x14ac:dyDescent="0.2">
      <c r="A18" s="27"/>
      <c r="B18" s="175"/>
      <c r="C18" s="176"/>
      <c r="D18" s="176"/>
      <c r="E18" s="181" t="str">
        <f>'Rekapitulace stavby'!E14</f>
        <v xml:space="preserve"> </v>
      </c>
      <c r="F18" s="181"/>
      <c r="G18" s="181"/>
      <c r="H18" s="181"/>
      <c r="I18" s="172" t="s">
        <v>25</v>
      </c>
      <c r="J18" s="179" t="str">
        <f>'Rekapitulace stavby'!AN14</f>
        <v/>
      </c>
      <c r="K18" s="27"/>
      <c r="L18" s="3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 x14ac:dyDescent="0.2">
      <c r="A19" s="27"/>
      <c r="B19" s="175"/>
      <c r="C19" s="176"/>
      <c r="D19" s="176"/>
      <c r="E19" s="176"/>
      <c r="F19" s="176"/>
      <c r="G19" s="176"/>
      <c r="H19" s="176"/>
      <c r="I19" s="176"/>
      <c r="J19" s="176"/>
      <c r="K19" s="27"/>
      <c r="L19" s="3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 x14ac:dyDescent="0.2">
      <c r="A20" s="27"/>
      <c r="B20" s="175"/>
      <c r="C20" s="176"/>
      <c r="D20" s="172" t="s">
        <v>27</v>
      </c>
      <c r="E20" s="176"/>
      <c r="F20" s="176"/>
      <c r="G20" s="176"/>
      <c r="H20" s="176"/>
      <c r="I20" s="172" t="s">
        <v>23</v>
      </c>
      <c r="J20" s="179" t="s">
        <v>1</v>
      </c>
      <c r="K20" s="27"/>
      <c r="L20" s="3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 x14ac:dyDescent="0.2">
      <c r="A21" s="27"/>
      <c r="B21" s="175"/>
      <c r="C21" s="176"/>
      <c r="D21" s="176"/>
      <c r="E21" s="179" t="s">
        <v>28</v>
      </c>
      <c r="F21" s="176"/>
      <c r="G21" s="176"/>
      <c r="H21" s="176"/>
      <c r="I21" s="172" t="s">
        <v>25</v>
      </c>
      <c r="J21" s="179" t="s">
        <v>1</v>
      </c>
      <c r="K21" s="27"/>
      <c r="L21" s="3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 x14ac:dyDescent="0.2">
      <c r="A22" s="27"/>
      <c r="B22" s="175"/>
      <c r="C22" s="176"/>
      <c r="D22" s="176"/>
      <c r="E22" s="176"/>
      <c r="F22" s="176"/>
      <c r="G22" s="176"/>
      <c r="H22" s="176"/>
      <c r="I22" s="176"/>
      <c r="J22" s="176"/>
      <c r="K22" s="27"/>
      <c r="L22" s="3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 x14ac:dyDescent="0.2">
      <c r="A23" s="27"/>
      <c r="B23" s="175"/>
      <c r="C23" s="176"/>
      <c r="D23" s="172" t="s">
        <v>30</v>
      </c>
      <c r="E23" s="176"/>
      <c r="F23" s="176"/>
      <c r="G23" s="176"/>
      <c r="H23" s="176"/>
      <c r="I23" s="172" t="s">
        <v>23</v>
      </c>
      <c r="J23" s="179" t="str">
        <f>IF('Rekapitulace stavby'!AN19="","",'Rekapitulace stavby'!AN19)</f>
        <v/>
      </c>
      <c r="K23" s="27"/>
      <c r="L23" s="3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 x14ac:dyDescent="0.2">
      <c r="A24" s="27"/>
      <c r="B24" s="175"/>
      <c r="C24" s="176"/>
      <c r="D24" s="176"/>
      <c r="E24" s="179" t="str">
        <f>IF('Rekapitulace stavby'!E20="","",'Rekapitulace stavby'!E20)</f>
        <v xml:space="preserve"> </v>
      </c>
      <c r="F24" s="176"/>
      <c r="G24" s="176"/>
      <c r="H24" s="176"/>
      <c r="I24" s="172" t="s">
        <v>25</v>
      </c>
      <c r="J24" s="179" t="str">
        <f>IF('Rekapitulace stavby'!AN20="","",'Rekapitulace stavby'!AN20)</f>
        <v/>
      </c>
      <c r="K24" s="27"/>
      <c r="L24" s="3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 x14ac:dyDescent="0.2">
      <c r="A25" s="27"/>
      <c r="B25" s="175"/>
      <c r="C25" s="176"/>
      <c r="D25" s="176"/>
      <c r="E25" s="176"/>
      <c r="F25" s="176"/>
      <c r="G25" s="176"/>
      <c r="H25" s="176"/>
      <c r="I25" s="176"/>
      <c r="J25" s="176"/>
      <c r="K25" s="27"/>
      <c r="L25" s="3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 x14ac:dyDescent="0.2">
      <c r="A26" s="27"/>
      <c r="B26" s="175"/>
      <c r="C26" s="176"/>
      <c r="D26" s="172" t="s">
        <v>31</v>
      </c>
      <c r="E26" s="176"/>
      <c r="F26" s="176"/>
      <c r="G26" s="176"/>
      <c r="H26" s="176"/>
      <c r="I26" s="176"/>
      <c r="J26" s="176"/>
      <c r="K26" s="27"/>
      <c r="L26" s="3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 x14ac:dyDescent="0.2">
      <c r="A27" s="87"/>
      <c r="B27" s="182"/>
      <c r="C27" s="183"/>
      <c r="D27" s="183"/>
      <c r="E27" s="184" t="s">
        <v>1</v>
      </c>
      <c r="F27" s="184"/>
      <c r="G27" s="184"/>
      <c r="H27" s="184"/>
      <c r="I27" s="183"/>
      <c r="J27" s="183"/>
      <c r="K27" s="87"/>
      <c r="L27" s="88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7" customHeight="1" x14ac:dyDescent="0.2">
      <c r="A28" s="27"/>
      <c r="B28" s="175"/>
      <c r="C28" s="176"/>
      <c r="D28" s="176"/>
      <c r="E28" s="176"/>
      <c r="F28" s="176"/>
      <c r="G28" s="176"/>
      <c r="H28" s="176"/>
      <c r="I28" s="176"/>
      <c r="J28" s="176"/>
      <c r="K28" s="27"/>
      <c r="L28" s="3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 x14ac:dyDescent="0.2">
      <c r="A29" s="27"/>
      <c r="B29" s="175"/>
      <c r="C29" s="176"/>
      <c r="D29" s="185"/>
      <c r="E29" s="185"/>
      <c r="F29" s="185"/>
      <c r="G29" s="185"/>
      <c r="H29" s="185"/>
      <c r="I29" s="185"/>
      <c r="J29" s="185"/>
      <c r="K29" s="59"/>
      <c r="L29" s="3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4" customHeight="1" x14ac:dyDescent="0.2">
      <c r="A30" s="27"/>
      <c r="B30" s="175"/>
      <c r="C30" s="176"/>
      <c r="D30" s="186" t="s">
        <v>32</v>
      </c>
      <c r="E30" s="176"/>
      <c r="F30" s="176"/>
      <c r="G30" s="176"/>
      <c r="H30" s="176"/>
      <c r="I30" s="176"/>
      <c r="J30" s="187">
        <f>ROUND(J125, 2)</f>
        <v>0</v>
      </c>
      <c r="K30" s="27"/>
      <c r="L30" s="3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 x14ac:dyDescent="0.2">
      <c r="A31" s="27"/>
      <c r="B31" s="175"/>
      <c r="C31" s="176"/>
      <c r="D31" s="185"/>
      <c r="E31" s="185"/>
      <c r="F31" s="185"/>
      <c r="G31" s="185"/>
      <c r="H31" s="185"/>
      <c r="I31" s="185"/>
      <c r="J31" s="185"/>
      <c r="K31" s="59"/>
      <c r="L31" s="3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" customHeight="1" x14ac:dyDescent="0.2">
      <c r="A32" s="27"/>
      <c r="B32" s="175"/>
      <c r="C32" s="176"/>
      <c r="D32" s="176"/>
      <c r="E32" s="176"/>
      <c r="F32" s="188" t="s">
        <v>34</v>
      </c>
      <c r="G32" s="176"/>
      <c r="H32" s="176"/>
      <c r="I32" s="188" t="s">
        <v>33</v>
      </c>
      <c r="J32" s="188" t="s">
        <v>35</v>
      </c>
      <c r="K32" s="27"/>
      <c r="L32" s="3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" customHeight="1" x14ac:dyDescent="0.2">
      <c r="A33" s="27"/>
      <c r="B33" s="175"/>
      <c r="C33" s="176"/>
      <c r="D33" s="189" t="s">
        <v>36</v>
      </c>
      <c r="E33" s="172" t="s">
        <v>37</v>
      </c>
      <c r="F33" s="190">
        <f>ROUND((SUM(BE125:BE365)),  2)</f>
        <v>0</v>
      </c>
      <c r="G33" s="176"/>
      <c r="H33" s="176"/>
      <c r="I33" s="191">
        <v>0.21</v>
      </c>
      <c r="J33" s="190">
        <f>ROUND(((SUM(BE125:BE365))*I33),  2)</f>
        <v>0</v>
      </c>
      <c r="K33" s="27"/>
      <c r="L33" s="3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" customHeight="1" x14ac:dyDescent="0.2">
      <c r="A34" s="27"/>
      <c r="B34" s="175"/>
      <c r="C34" s="176"/>
      <c r="D34" s="176"/>
      <c r="E34" s="172" t="s">
        <v>38</v>
      </c>
      <c r="F34" s="190">
        <f>ROUND((SUM(BF125:BF365)),  2)</f>
        <v>0</v>
      </c>
      <c r="G34" s="176"/>
      <c r="H34" s="176"/>
      <c r="I34" s="191">
        <v>0.15</v>
      </c>
      <c r="J34" s="190">
        <f>ROUND(((SUM(BF125:BF365))*I34),  2)</f>
        <v>0</v>
      </c>
      <c r="K34" s="27"/>
      <c r="L34" s="3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" hidden="1" customHeight="1" x14ac:dyDescent="0.2">
      <c r="A35" s="27"/>
      <c r="B35" s="175"/>
      <c r="C35" s="176"/>
      <c r="D35" s="176"/>
      <c r="E35" s="172" t="s">
        <v>39</v>
      </c>
      <c r="F35" s="190">
        <f>ROUND((SUM(BG125:BG365)),  2)</f>
        <v>0</v>
      </c>
      <c r="G35" s="176"/>
      <c r="H35" s="176"/>
      <c r="I35" s="191">
        <v>0.21</v>
      </c>
      <c r="J35" s="190">
        <f>0</f>
        <v>0</v>
      </c>
      <c r="K35" s="27"/>
      <c r="L35" s="3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" hidden="1" customHeight="1" x14ac:dyDescent="0.2">
      <c r="A36" s="27"/>
      <c r="B36" s="175"/>
      <c r="C36" s="176"/>
      <c r="D36" s="176"/>
      <c r="E36" s="172" t="s">
        <v>40</v>
      </c>
      <c r="F36" s="190">
        <f>ROUND((SUM(BH125:BH365)),  2)</f>
        <v>0</v>
      </c>
      <c r="G36" s="176"/>
      <c r="H36" s="176"/>
      <c r="I36" s="191">
        <v>0.15</v>
      </c>
      <c r="J36" s="190">
        <f>0</f>
        <v>0</v>
      </c>
      <c r="K36" s="27"/>
      <c r="L36" s="3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" hidden="1" customHeight="1" x14ac:dyDescent="0.2">
      <c r="A37" s="27"/>
      <c r="B37" s="175"/>
      <c r="C37" s="176"/>
      <c r="D37" s="176"/>
      <c r="E37" s="172" t="s">
        <v>41</v>
      </c>
      <c r="F37" s="190">
        <f>ROUND((SUM(BI125:BI365)),  2)</f>
        <v>0</v>
      </c>
      <c r="G37" s="176"/>
      <c r="H37" s="176"/>
      <c r="I37" s="191">
        <v>0</v>
      </c>
      <c r="J37" s="190">
        <f>0</f>
        <v>0</v>
      </c>
      <c r="K37" s="27"/>
      <c r="L37" s="3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 x14ac:dyDescent="0.2">
      <c r="A38" s="27"/>
      <c r="B38" s="175"/>
      <c r="C38" s="176"/>
      <c r="D38" s="176"/>
      <c r="E38" s="176"/>
      <c r="F38" s="176"/>
      <c r="G38" s="176"/>
      <c r="H38" s="176"/>
      <c r="I38" s="176"/>
      <c r="J38" s="176"/>
      <c r="K38" s="27"/>
      <c r="L38" s="3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4" customHeight="1" x14ac:dyDescent="0.2">
      <c r="A39" s="27"/>
      <c r="B39" s="175"/>
      <c r="C39" s="192"/>
      <c r="D39" s="193" t="s">
        <v>42</v>
      </c>
      <c r="E39" s="194"/>
      <c r="F39" s="194"/>
      <c r="G39" s="195" t="s">
        <v>43</v>
      </c>
      <c r="H39" s="196" t="s">
        <v>44</v>
      </c>
      <c r="I39" s="194"/>
      <c r="J39" s="197">
        <f>SUM(J30:J37)</f>
        <v>0</v>
      </c>
      <c r="K39" s="90"/>
      <c r="L39" s="3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" customHeight="1" x14ac:dyDescent="0.2">
      <c r="A40" s="27"/>
      <c r="B40" s="175"/>
      <c r="C40" s="176"/>
      <c r="D40" s="176"/>
      <c r="E40" s="176"/>
      <c r="F40" s="176"/>
      <c r="G40" s="176"/>
      <c r="H40" s="176"/>
      <c r="I40" s="176"/>
      <c r="J40" s="176"/>
      <c r="K40" s="27"/>
      <c r="L40" s="3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" customHeight="1" x14ac:dyDescent="0.2">
      <c r="B41" s="170"/>
      <c r="C41" s="85"/>
      <c r="D41" s="85"/>
      <c r="E41" s="85"/>
      <c r="F41" s="85"/>
      <c r="G41" s="85"/>
      <c r="H41" s="85"/>
      <c r="I41" s="85"/>
      <c r="J41" s="85"/>
      <c r="L41" s="19"/>
    </row>
    <row r="42" spans="1:31" s="1" customFormat="1" ht="14.4" customHeight="1" x14ac:dyDescent="0.2">
      <c r="B42" s="170"/>
      <c r="C42" s="85"/>
      <c r="D42" s="85"/>
      <c r="E42" s="85"/>
      <c r="F42" s="85"/>
      <c r="G42" s="85"/>
      <c r="H42" s="85"/>
      <c r="I42" s="85"/>
      <c r="J42" s="85"/>
      <c r="L42" s="19"/>
    </row>
    <row r="43" spans="1:31" s="1" customFormat="1" ht="14.4" customHeight="1" x14ac:dyDescent="0.2">
      <c r="B43" s="170"/>
      <c r="C43" s="85"/>
      <c r="D43" s="85"/>
      <c r="E43" s="85"/>
      <c r="F43" s="85"/>
      <c r="G43" s="85"/>
      <c r="H43" s="85"/>
      <c r="I43" s="85"/>
      <c r="J43" s="85"/>
      <c r="L43" s="19"/>
    </row>
    <row r="44" spans="1:31" s="1" customFormat="1" ht="14.4" customHeight="1" x14ac:dyDescent="0.2">
      <c r="B44" s="170"/>
      <c r="C44" s="85"/>
      <c r="D44" s="85"/>
      <c r="E44" s="85"/>
      <c r="F44" s="85"/>
      <c r="G44" s="85"/>
      <c r="H44" s="85"/>
      <c r="I44" s="85"/>
      <c r="J44" s="85"/>
      <c r="L44" s="19"/>
    </row>
    <row r="45" spans="1:31" s="1" customFormat="1" ht="14.4" customHeight="1" x14ac:dyDescent="0.2">
      <c r="B45" s="170"/>
      <c r="C45" s="85"/>
      <c r="D45" s="85"/>
      <c r="E45" s="85"/>
      <c r="F45" s="85"/>
      <c r="G45" s="85"/>
      <c r="H45" s="85"/>
      <c r="I45" s="85"/>
      <c r="J45" s="85"/>
      <c r="L45" s="19"/>
    </row>
    <row r="46" spans="1:31" s="1" customFormat="1" ht="14.4" customHeight="1" x14ac:dyDescent="0.2">
      <c r="B46" s="170"/>
      <c r="C46" s="85"/>
      <c r="D46" s="85"/>
      <c r="E46" s="85"/>
      <c r="F46" s="85"/>
      <c r="G46" s="85"/>
      <c r="H46" s="85"/>
      <c r="I46" s="85"/>
      <c r="J46" s="85"/>
      <c r="L46" s="19"/>
    </row>
    <row r="47" spans="1:31" s="1" customFormat="1" ht="14.4" customHeight="1" x14ac:dyDescent="0.2">
      <c r="B47" s="170"/>
      <c r="C47" s="85"/>
      <c r="D47" s="85"/>
      <c r="E47" s="85"/>
      <c r="F47" s="85"/>
      <c r="G47" s="85"/>
      <c r="H47" s="85"/>
      <c r="I47" s="85"/>
      <c r="J47" s="85"/>
      <c r="L47" s="19"/>
    </row>
    <row r="48" spans="1:31" s="1" customFormat="1" ht="14.4" customHeight="1" x14ac:dyDescent="0.2">
      <c r="B48" s="170"/>
      <c r="C48" s="85"/>
      <c r="D48" s="85"/>
      <c r="E48" s="85"/>
      <c r="F48" s="85"/>
      <c r="G48" s="85"/>
      <c r="H48" s="85"/>
      <c r="I48" s="85"/>
      <c r="J48" s="85"/>
      <c r="L48" s="19"/>
    </row>
    <row r="49" spans="1:31" s="1" customFormat="1" ht="14.4" customHeight="1" x14ac:dyDescent="0.2">
      <c r="B49" s="170"/>
      <c r="C49" s="85"/>
      <c r="D49" s="85"/>
      <c r="E49" s="85"/>
      <c r="F49" s="85"/>
      <c r="G49" s="85"/>
      <c r="H49" s="85"/>
      <c r="I49" s="85"/>
      <c r="J49" s="85"/>
      <c r="L49" s="19"/>
    </row>
    <row r="50" spans="1:31" s="2" customFormat="1" ht="14.4" customHeight="1" x14ac:dyDescent="0.2">
      <c r="B50" s="198"/>
      <c r="C50" s="199"/>
      <c r="D50" s="200" t="s">
        <v>45</v>
      </c>
      <c r="E50" s="201"/>
      <c r="F50" s="201"/>
      <c r="G50" s="200" t="s">
        <v>46</v>
      </c>
      <c r="H50" s="201"/>
      <c r="I50" s="201"/>
      <c r="J50" s="201"/>
      <c r="K50" s="38"/>
      <c r="L50" s="36"/>
    </row>
    <row r="51" spans="1:31" ht="10" x14ac:dyDescent="0.2">
      <c r="B51" s="170"/>
      <c r="L51" s="19"/>
    </row>
    <row r="52" spans="1:31" ht="10" x14ac:dyDescent="0.2">
      <c r="B52" s="170"/>
      <c r="L52" s="19"/>
    </row>
    <row r="53" spans="1:31" ht="10" x14ac:dyDescent="0.2">
      <c r="B53" s="170"/>
      <c r="L53" s="19"/>
    </row>
    <row r="54" spans="1:31" ht="10" x14ac:dyDescent="0.2">
      <c r="B54" s="170"/>
      <c r="L54" s="19"/>
    </row>
    <row r="55" spans="1:31" ht="10" x14ac:dyDescent="0.2">
      <c r="B55" s="170"/>
      <c r="L55" s="19"/>
    </row>
    <row r="56" spans="1:31" ht="10" x14ac:dyDescent="0.2">
      <c r="B56" s="170"/>
      <c r="L56" s="19"/>
    </row>
    <row r="57" spans="1:31" ht="10" x14ac:dyDescent="0.2">
      <c r="B57" s="170"/>
      <c r="L57" s="19"/>
    </row>
    <row r="58" spans="1:31" ht="10" x14ac:dyDescent="0.2">
      <c r="B58" s="170"/>
      <c r="L58" s="19"/>
    </row>
    <row r="59" spans="1:31" ht="10" x14ac:dyDescent="0.2">
      <c r="B59" s="170"/>
      <c r="L59" s="19"/>
    </row>
    <row r="60" spans="1:31" ht="10" x14ac:dyDescent="0.2">
      <c r="B60" s="170"/>
      <c r="L60" s="19"/>
    </row>
    <row r="61" spans="1:31" s="2" customFormat="1" ht="12.5" x14ac:dyDescent="0.2">
      <c r="A61" s="27"/>
      <c r="B61" s="175"/>
      <c r="C61" s="176"/>
      <c r="D61" s="202" t="s">
        <v>47</v>
      </c>
      <c r="E61" s="203"/>
      <c r="F61" s="204" t="s">
        <v>48</v>
      </c>
      <c r="G61" s="202" t="s">
        <v>47</v>
      </c>
      <c r="H61" s="203"/>
      <c r="I61" s="203"/>
      <c r="J61" s="205" t="s">
        <v>48</v>
      </c>
      <c r="K61" s="30"/>
      <c r="L61" s="3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t="10" x14ac:dyDescent="0.2">
      <c r="B62" s="170"/>
      <c r="L62" s="19"/>
    </row>
    <row r="63" spans="1:31" ht="10" x14ac:dyDescent="0.2">
      <c r="B63" s="170"/>
      <c r="L63" s="19"/>
    </row>
    <row r="64" spans="1:31" ht="10" x14ac:dyDescent="0.2">
      <c r="B64" s="170"/>
      <c r="L64" s="19"/>
    </row>
    <row r="65" spans="1:31" s="2" customFormat="1" ht="13" x14ac:dyDescent="0.2">
      <c r="A65" s="27"/>
      <c r="B65" s="175"/>
      <c r="C65" s="176"/>
      <c r="D65" s="200" t="s">
        <v>49</v>
      </c>
      <c r="E65" s="206"/>
      <c r="F65" s="206"/>
      <c r="G65" s="200" t="s">
        <v>50</v>
      </c>
      <c r="H65" s="206"/>
      <c r="I65" s="206"/>
      <c r="J65" s="206"/>
      <c r="K65" s="40"/>
      <c r="L65" s="36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t="10" x14ac:dyDescent="0.2">
      <c r="B66" s="170"/>
      <c r="L66" s="19"/>
    </row>
    <row r="67" spans="1:31" ht="10" x14ac:dyDescent="0.2">
      <c r="B67" s="170"/>
      <c r="L67" s="19"/>
    </row>
    <row r="68" spans="1:31" ht="10" x14ac:dyDescent="0.2">
      <c r="B68" s="170"/>
      <c r="L68" s="19"/>
    </row>
    <row r="69" spans="1:31" ht="10" x14ac:dyDescent="0.2">
      <c r="B69" s="170"/>
      <c r="L69" s="19"/>
    </row>
    <row r="70" spans="1:31" ht="10" x14ac:dyDescent="0.2">
      <c r="B70" s="170"/>
      <c r="L70" s="19"/>
    </row>
    <row r="71" spans="1:31" ht="10" x14ac:dyDescent="0.2">
      <c r="B71" s="170"/>
      <c r="L71" s="19"/>
    </row>
    <row r="72" spans="1:31" ht="10" x14ac:dyDescent="0.2">
      <c r="B72" s="170"/>
      <c r="L72" s="19"/>
    </row>
    <row r="73" spans="1:31" ht="10" x14ac:dyDescent="0.2">
      <c r="B73" s="170"/>
      <c r="L73" s="19"/>
    </row>
    <row r="74" spans="1:31" ht="10" x14ac:dyDescent="0.2">
      <c r="B74" s="170"/>
      <c r="L74" s="19"/>
    </row>
    <row r="75" spans="1:31" ht="10" x14ac:dyDescent="0.2">
      <c r="B75" s="170"/>
      <c r="L75" s="19"/>
    </row>
    <row r="76" spans="1:31" s="2" customFormat="1" ht="12.5" x14ac:dyDescent="0.2">
      <c r="A76" s="27"/>
      <c r="B76" s="175"/>
      <c r="C76" s="176"/>
      <c r="D76" s="202" t="s">
        <v>47</v>
      </c>
      <c r="E76" s="203"/>
      <c r="F76" s="204" t="s">
        <v>48</v>
      </c>
      <c r="G76" s="202" t="s">
        <v>47</v>
      </c>
      <c r="H76" s="203"/>
      <c r="I76" s="203"/>
      <c r="J76" s="205" t="s">
        <v>48</v>
      </c>
      <c r="K76" s="30"/>
      <c r="L76" s="36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" customHeight="1" x14ac:dyDescent="0.2">
      <c r="A77" s="27"/>
      <c r="B77" s="207"/>
      <c r="C77" s="208"/>
      <c r="D77" s="208"/>
      <c r="E77" s="208"/>
      <c r="F77" s="208"/>
      <c r="G77" s="208"/>
      <c r="H77" s="208"/>
      <c r="I77" s="208"/>
      <c r="J77" s="208"/>
      <c r="K77" s="42"/>
      <c r="L77" s="36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 x14ac:dyDescent="0.2">
      <c r="A81" s="27"/>
      <c r="B81" s="209"/>
      <c r="C81" s="210"/>
      <c r="D81" s="210"/>
      <c r="E81" s="210"/>
      <c r="F81" s="210"/>
      <c r="G81" s="210"/>
      <c r="H81" s="210"/>
      <c r="I81" s="210"/>
      <c r="J81" s="210"/>
      <c r="K81" s="44"/>
      <c r="L81" s="36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 x14ac:dyDescent="0.2">
      <c r="A82" s="27"/>
      <c r="B82" s="175"/>
      <c r="C82" s="171" t="s">
        <v>89</v>
      </c>
      <c r="D82" s="176"/>
      <c r="E82" s="176"/>
      <c r="F82" s="176"/>
      <c r="G82" s="176"/>
      <c r="H82" s="176"/>
      <c r="I82" s="176"/>
      <c r="J82" s="176"/>
      <c r="K82" s="27"/>
      <c r="L82" s="36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 x14ac:dyDescent="0.2">
      <c r="A83" s="27"/>
      <c r="B83" s="175"/>
      <c r="C83" s="176"/>
      <c r="D83" s="176"/>
      <c r="E83" s="176"/>
      <c r="F83" s="176"/>
      <c r="G83" s="176"/>
      <c r="H83" s="176"/>
      <c r="I83" s="176"/>
      <c r="J83" s="176"/>
      <c r="K83" s="27"/>
      <c r="L83" s="36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 x14ac:dyDescent="0.2">
      <c r="A84" s="27"/>
      <c r="B84" s="175"/>
      <c r="C84" s="172" t="s">
        <v>14</v>
      </c>
      <c r="D84" s="176"/>
      <c r="E84" s="176"/>
      <c r="F84" s="176"/>
      <c r="G84" s="176"/>
      <c r="H84" s="176"/>
      <c r="I84" s="176"/>
      <c r="J84" s="176"/>
      <c r="K84" s="27"/>
      <c r="L84" s="3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 x14ac:dyDescent="0.2">
      <c r="A85" s="27"/>
      <c r="B85" s="175"/>
      <c r="C85" s="176"/>
      <c r="D85" s="176"/>
      <c r="E85" s="173" t="str">
        <f>E7</f>
        <v>Přeložky kanalizací</v>
      </c>
      <c r="F85" s="174"/>
      <c r="G85" s="174"/>
      <c r="H85" s="174"/>
      <c r="I85" s="176"/>
      <c r="J85" s="176"/>
      <c r="K85" s="27"/>
      <c r="L85" s="36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 x14ac:dyDescent="0.2">
      <c r="A86" s="27"/>
      <c r="B86" s="175"/>
      <c r="C86" s="172" t="s">
        <v>87</v>
      </c>
      <c r="D86" s="176"/>
      <c r="E86" s="176"/>
      <c r="F86" s="176"/>
      <c r="G86" s="176"/>
      <c r="H86" s="176"/>
      <c r="I86" s="176"/>
      <c r="J86" s="176"/>
      <c r="K86" s="27"/>
      <c r="L86" s="3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 x14ac:dyDescent="0.2">
      <c r="A87" s="27"/>
      <c r="B87" s="175"/>
      <c r="C87" s="176"/>
      <c r="D87" s="176"/>
      <c r="E87" s="177" t="str">
        <f>E9</f>
        <v>02 - Stoka B</v>
      </c>
      <c r="F87" s="178"/>
      <c r="G87" s="178"/>
      <c r="H87" s="178"/>
      <c r="I87" s="176"/>
      <c r="J87" s="176"/>
      <c r="K87" s="27"/>
      <c r="L87" s="36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 x14ac:dyDescent="0.2">
      <c r="A88" s="27"/>
      <c r="B88" s="175"/>
      <c r="C88" s="176"/>
      <c r="D88" s="176"/>
      <c r="E88" s="176"/>
      <c r="F88" s="176"/>
      <c r="G88" s="176"/>
      <c r="H88" s="176"/>
      <c r="I88" s="176"/>
      <c r="J88" s="176"/>
      <c r="K88" s="27"/>
      <c r="L88" s="36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 x14ac:dyDescent="0.2">
      <c r="A89" s="27"/>
      <c r="B89" s="175"/>
      <c r="C89" s="172" t="s">
        <v>18</v>
      </c>
      <c r="D89" s="176"/>
      <c r="E89" s="176"/>
      <c r="F89" s="179" t="str">
        <f>F12</f>
        <v>k.ú. Náchod</v>
      </c>
      <c r="G89" s="176"/>
      <c r="H89" s="176"/>
      <c r="I89" s="172" t="s">
        <v>20</v>
      </c>
      <c r="J89" s="180" t="str">
        <f>IF(J12="","",J12)</f>
        <v>25. 8. 2023</v>
      </c>
      <c r="K89" s="27"/>
      <c r="L89" s="36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 x14ac:dyDescent="0.2">
      <c r="A90" s="27"/>
      <c r="B90" s="175"/>
      <c r="C90" s="176"/>
      <c r="D90" s="176"/>
      <c r="E90" s="176"/>
      <c r="F90" s="176"/>
      <c r="G90" s="176"/>
      <c r="H90" s="176"/>
      <c r="I90" s="176"/>
      <c r="J90" s="176"/>
      <c r="K90" s="27"/>
      <c r="L90" s="3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15" customHeight="1" x14ac:dyDescent="0.2">
      <c r="A91" s="27"/>
      <c r="B91" s="175"/>
      <c r="C91" s="172" t="s">
        <v>22</v>
      </c>
      <c r="D91" s="176"/>
      <c r="E91" s="176"/>
      <c r="F91" s="179" t="str">
        <f>E15</f>
        <v xml:space="preserve"> </v>
      </c>
      <c r="G91" s="176"/>
      <c r="H91" s="176"/>
      <c r="I91" s="172" t="s">
        <v>27</v>
      </c>
      <c r="J91" s="211" t="str">
        <f>E21</f>
        <v>Lucie Brandová, DiS.</v>
      </c>
      <c r="K91" s="27"/>
      <c r="L91" s="36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15" customHeight="1" x14ac:dyDescent="0.2">
      <c r="A92" s="27"/>
      <c r="B92" s="175"/>
      <c r="C92" s="172" t="s">
        <v>26</v>
      </c>
      <c r="D92" s="176"/>
      <c r="E92" s="176"/>
      <c r="F92" s="179" t="str">
        <f>IF(E18="","",E18)</f>
        <v xml:space="preserve"> </v>
      </c>
      <c r="G92" s="176"/>
      <c r="H92" s="176"/>
      <c r="I92" s="172" t="s">
        <v>30</v>
      </c>
      <c r="J92" s="211" t="str">
        <f>E24</f>
        <v xml:space="preserve"> </v>
      </c>
      <c r="K92" s="27"/>
      <c r="L92" s="36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25" customHeight="1" x14ac:dyDescent="0.2">
      <c r="A93" s="27"/>
      <c r="B93" s="175"/>
      <c r="C93" s="176"/>
      <c r="D93" s="176"/>
      <c r="E93" s="176"/>
      <c r="F93" s="176"/>
      <c r="G93" s="176"/>
      <c r="H93" s="176"/>
      <c r="I93" s="176"/>
      <c r="J93" s="176"/>
      <c r="K93" s="27"/>
      <c r="L93" s="36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 x14ac:dyDescent="0.2">
      <c r="A94" s="27"/>
      <c r="B94" s="175"/>
      <c r="C94" s="212" t="s">
        <v>90</v>
      </c>
      <c r="D94" s="192"/>
      <c r="E94" s="192"/>
      <c r="F94" s="192"/>
      <c r="G94" s="192"/>
      <c r="H94" s="192"/>
      <c r="I94" s="192"/>
      <c r="J94" s="213" t="s">
        <v>91</v>
      </c>
      <c r="K94" s="89"/>
      <c r="L94" s="36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25" customHeight="1" x14ac:dyDescent="0.2">
      <c r="A95" s="27"/>
      <c r="B95" s="175"/>
      <c r="C95" s="176"/>
      <c r="D95" s="176"/>
      <c r="E95" s="176"/>
      <c r="F95" s="176"/>
      <c r="G95" s="176"/>
      <c r="H95" s="176"/>
      <c r="I95" s="176"/>
      <c r="J95" s="176"/>
      <c r="K95" s="27"/>
      <c r="L95" s="36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75" customHeight="1" x14ac:dyDescent="0.2">
      <c r="A96" s="27"/>
      <c r="B96" s="175"/>
      <c r="C96" s="214" t="s">
        <v>92</v>
      </c>
      <c r="D96" s="176"/>
      <c r="E96" s="176"/>
      <c r="F96" s="176"/>
      <c r="G96" s="176"/>
      <c r="H96" s="176"/>
      <c r="I96" s="176"/>
      <c r="J96" s="187">
        <f>J125</f>
        <v>0</v>
      </c>
      <c r="K96" s="27"/>
      <c r="L96" s="36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6" t="s">
        <v>93</v>
      </c>
    </row>
    <row r="97" spans="1:31" s="9" customFormat="1" ht="25" customHeight="1" x14ac:dyDescent="0.2">
      <c r="B97" s="215"/>
      <c r="C97" s="216"/>
      <c r="D97" s="217" t="s">
        <v>94</v>
      </c>
      <c r="E97" s="218"/>
      <c r="F97" s="218"/>
      <c r="G97" s="218"/>
      <c r="H97" s="218"/>
      <c r="I97" s="218"/>
      <c r="J97" s="219">
        <f>J126</f>
        <v>0</v>
      </c>
      <c r="L97" s="91"/>
    </row>
    <row r="98" spans="1:31" s="10" customFormat="1" ht="19.899999999999999" customHeight="1" x14ac:dyDescent="0.2">
      <c r="B98" s="220"/>
      <c r="C98" s="221"/>
      <c r="D98" s="222" t="s">
        <v>95</v>
      </c>
      <c r="E98" s="223"/>
      <c r="F98" s="223"/>
      <c r="G98" s="223"/>
      <c r="H98" s="223"/>
      <c r="I98" s="223"/>
      <c r="J98" s="224">
        <f>J127</f>
        <v>0</v>
      </c>
      <c r="L98" s="92"/>
    </row>
    <row r="99" spans="1:31" s="10" customFormat="1" ht="19.899999999999999" customHeight="1" x14ac:dyDescent="0.2">
      <c r="B99" s="220"/>
      <c r="C99" s="221"/>
      <c r="D99" s="222" t="s">
        <v>415</v>
      </c>
      <c r="E99" s="223"/>
      <c r="F99" s="223"/>
      <c r="G99" s="223"/>
      <c r="H99" s="223"/>
      <c r="I99" s="223"/>
      <c r="J99" s="224">
        <f>J227</f>
        <v>0</v>
      </c>
      <c r="L99" s="92"/>
    </row>
    <row r="100" spans="1:31" s="10" customFormat="1" ht="19.899999999999999" customHeight="1" x14ac:dyDescent="0.2">
      <c r="B100" s="220"/>
      <c r="C100" s="221"/>
      <c r="D100" s="222" t="s">
        <v>96</v>
      </c>
      <c r="E100" s="223"/>
      <c r="F100" s="223"/>
      <c r="G100" s="223"/>
      <c r="H100" s="223"/>
      <c r="I100" s="223"/>
      <c r="J100" s="224">
        <f>J231</f>
        <v>0</v>
      </c>
      <c r="L100" s="92"/>
    </row>
    <row r="101" spans="1:31" s="10" customFormat="1" ht="19.899999999999999" customHeight="1" x14ac:dyDescent="0.2">
      <c r="B101" s="220"/>
      <c r="C101" s="221"/>
      <c r="D101" s="222" t="s">
        <v>416</v>
      </c>
      <c r="E101" s="223"/>
      <c r="F101" s="223"/>
      <c r="G101" s="223"/>
      <c r="H101" s="223"/>
      <c r="I101" s="223"/>
      <c r="J101" s="224">
        <f>J235</f>
        <v>0</v>
      </c>
      <c r="L101" s="92"/>
    </row>
    <row r="102" spans="1:31" s="10" customFormat="1" ht="19.899999999999999" customHeight="1" x14ac:dyDescent="0.2">
      <c r="B102" s="220"/>
      <c r="C102" s="221"/>
      <c r="D102" s="222" t="s">
        <v>97</v>
      </c>
      <c r="E102" s="223"/>
      <c r="F102" s="223"/>
      <c r="G102" s="223"/>
      <c r="H102" s="223"/>
      <c r="I102" s="223"/>
      <c r="J102" s="224">
        <f>J254</f>
        <v>0</v>
      </c>
      <c r="L102" s="92"/>
    </row>
    <row r="103" spans="1:31" s="10" customFormat="1" ht="19.899999999999999" customHeight="1" x14ac:dyDescent="0.2">
      <c r="B103" s="220"/>
      <c r="C103" s="221"/>
      <c r="D103" s="222" t="s">
        <v>417</v>
      </c>
      <c r="E103" s="223"/>
      <c r="F103" s="223"/>
      <c r="G103" s="223"/>
      <c r="H103" s="223"/>
      <c r="I103" s="223"/>
      <c r="J103" s="224">
        <f>J337</f>
        <v>0</v>
      </c>
      <c r="L103" s="92"/>
    </row>
    <row r="104" spans="1:31" s="10" customFormat="1" ht="19.899999999999999" customHeight="1" x14ac:dyDescent="0.2">
      <c r="B104" s="220"/>
      <c r="C104" s="221"/>
      <c r="D104" s="222" t="s">
        <v>418</v>
      </c>
      <c r="E104" s="223"/>
      <c r="F104" s="223"/>
      <c r="G104" s="223"/>
      <c r="H104" s="223"/>
      <c r="I104" s="223"/>
      <c r="J104" s="224">
        <f>J356</f>
        <v>0</v>
      </c>
      <c r="L104" s="92"/>
    </row>
    <row r="105" spans="1:31" s="10" customFormat="1" ht="19.899999999999999" customHeight="1" x14ac:dyDescent="0.2">
      <c r="B105" s="220"/>
      <c r="C105" s="221"/>
      <c r="D105" s="222" t="s">
        <v>98</v>
      </c>
      <c r="E105" s="223"/>
      <c r="F105" s="223"/>
      <c r="G105" s="223"/>
      <c r="H105" s="223"/>
      <c r="I105" s="223"/>
      <c r="J105" s="224">
        <f>J363</f>
        <v>0</v>
      </c>
      <c r="L105" s="92"/>
    </row>
    <row r="106" spans="1:31" s="2" customFormat="1" ht="21.75" customHeight="1" x14ac:dyDescent="0.2">
      <c r="A106" s="27"/>
      <c r="B106" s="175"/>
      <c r="C106" s="176"/>
      <c r="D106" s="176"/>
      <c r="E106" s="176"/>
      <c r="F106" s="176"/>
      <c r="G106" s="176"/>
      <c r="H106" s="176"/>
      <c r="I106" s="176"/>
      <c r="J106" s="176"/>
      <c r="K106" s="27"/>
      <c r="L106" s="36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7" customHeight="1" x14ac:dyDescent="0.2">
      <c r="A107" s="27"/>
      <c r="B107" s="207"/>
      <c r="C107" s="208"/>
      <c r="D107" s="208"/>
      <c r="E107" s="208"/>
      <c r="F107" s="208"/>
      <c r="G107" s="208"/>
      <c r="H107" s="208"/>
      <c r="I107" s="208"/>
      <c r="J107" s="208"/>
      <c r="K107" s="42"/>
      <c r="L107" s="36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11" spans="1:31" s="2" customFormat="1" ht="7" customHeight="1" x14ac:dyDescent="0.2">
      <c r="A111" s="27"/>
      <c r="B111" s="209"/>
      <c r="C111" s="210"/>
      <c r="D111" s="210"/>
      <c r="E111" s="210"/>
      <c r="F111" s="210"/>
      <c r="G111" s="210"/>
      <c r="H111" s="210"/>
      <c r="I111" s="210"/>
      <c r="J111" s="210"/>
      <c r="K111" s="44"/>
      <c r="L111" s="36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25" customHeight="1" x14ac:dyDescent="0.2">
      <c r="A112" s="27"/>
      <c r="B112" s="175"/>
      <c r="C112" s="171" t="s">
        <v>99</v>
      </c>
      <c r="D112" s="176"/>
      <c r="E112" s="176"/>
      <c r="F112" s="176"/>
      <c r="G112" s="176"/>
      <c r="H112" s="176"/>
      <c r="I112" s="176"/>
      <c r="J112" s="176"/>
      <c r="K112" s="27"/>
      <c r="L112" s="36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customHeight="1" x14ac:dyDescent="0.2">
      <c r="A113" s="27"/>
      <c r="B113" s="175"/>
      <c r="C113" s="176"/>
      <c r="D113" s="176"/>
      <c r="E113" s="176"/>
      <c r="F113" s="176"/>
      <c r="G113" s="176"/>
      <c r="H113" s="176"/>
      <c r="I113" s="176"/>
      <c r="J113" s="176"/>
      <c r="K113" s="27"/>
      <c r="L113" s="36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2" customHeight="1" x14ac:dyDescent="0.2">
      <c r="A114" s="27"/>
      <c r="B114" s="175"/>
      <c r="C114" s="172" t="s">
        <v>14</v>
      </c>
      <c r="D114" s="176"/>
      <c r="E114" s="176"/>
      <c r="F114" s="176"/>
      <c r="G114" s="176"/>
      <c r="H114" s="176"/>
      <c r="I114" s="176"/>
      <c r="J114" s="176"/>
      <c r="K114" s="27"/>
      <c r="L114" s="36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6.5" customHeight="1" x14ac:dyDescent="0.2">
      <c r="A115" s="27"/>
      <c r="B115" s="175"/>
      <c r="C115" s="176"/>
      <c r="D115" s="176"/>
      <c r="E115" s="173" t="str">
        <f>E7</f>
        <v>Přeložky kanalizací</v>
      </c>
      <c r="F115" s="174"/>
      <c r="G115" s="174"/>
      <c r="H115" s="174"/>
      <c r="I115" s="176"/>
      <c r="J115" s="176"/>
      <c r="K115" s="27"/>
      <c r="L115" s="36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2" customHeight="1" x14ac:dyDescent="0.2">
      <c r="A116" s="27"/>
      <c r="B116" s="175"/>
      <c r="C116" s="172" t="s">
        <v>87</v>
      </c>
      <c r="D116" s="176"/>
      <c r="E116" s="176"/>
      <c r="F116" s="176"/>
      <c r="G116" s="176"/>
      <c r="H116" s="176"/>
      <c r="I116" s="176"/>
      <c r="J116" s="176"/>
      <c r="K116" s="27"/>
      <c r="L116" s="36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16.5" customHeight="1" x14ac:dyDescent="0.2">
      <c r="A117" s="27"/>
      <c r="B117" s="175"/>
      <c r="C117" s="176"/>
      <c r="D117" s="176"/>
      <c r="E117" s="177" t="str">
        <f>E9</f>
        <v>02 - Stoka B</v>
      </c>
      <c r="F117" s="178"/>
      <c r="G117" s="178"/>
      <c r="H117" s="178"/>
      <c r="I117" s="176"/>
      <c r="J117" s="176"/>
      <c r="K117" s="27"/>
      <c r="L117" s="36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7" customHeight="1" x14ac:dyDescent="0.2">
      <c r="A118" s="27"/>
      <c r="B118" s="175"/>
      <c r="C118" s="176"/>
      <c r="D118" s="176"/>
      <c r="E118" s="176"/>
      <c r="F118" s="176"/>
      <c r="G118" s="176"/>
      <c r="H118" s="176"/>
      <c r="I118" s="176"/>
      <c r="J118" s="176"/>
      <c r="K118" s="27"/>
      <c r="L118" s="36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12" customHeight="1" x14ac:dyDescent="0.2">
      <c r="A119" s="27"/>
      <c r="B119" s="175"/>
      <c r="C119" s="172" t="s">
        <v>18</v>
      </c>
      <c r="D119" s="176"/>
      <c r="E119" s="176"/>
      <c r="F119" s="179" t="str">
        <f>F12</f>
        <v>k.ú. Náchod</v>
      </c>
      <c r="G119" s="176"/>
      <c r="H119" s="176"/>
      <c r="I119" s="172" t="s">
        <v>20</v>
      </c>
      <c r="J119" s="180" t="str">
        <f>IF(J12="","",J12)</f>
        <v>25. 8. 2023</v>
      </c>
      <c r="K119" s="27"/>
      <c r="L119" s="36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2" customFormat="1" ht="7" customHeight="1" x14ac:dyDescent="0.2">
      <c r="A120" s="27"/>
      <c r="B120" s="175"/>
      <c r="C120" s="176"/>
      <c r="D120" s="176"/>
      <c r="E120" s="176"/>
      <c r="F120" s="176"/>
      <c r="G120" s="176"/>
      <c r="H120" s="176"/>
      <c r="I120" s="176"/>
      <c r="J120" s="176"/>
      <c r="K120" s="27"/>
      <c r="L120" s="36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5" s="2" customFormat="1" ht="15.15" customHeight="1" x14ac:dyDescent="0.2">
      <c r="A121" s="27"/>
      <c r="B121" s="175"/>
      <c r="C121" s="172" t="s">
        <v>22</v>
      </c>
      <c r="D121" s="176"/>
      <c r="E121" s="176"/>
      <c r="F121" s="179" t="str">
        <f>E15</f>
        <v xml:space="preserve"> </v>
      </c>
      <c r="G121" s="176"/>
      <c r="H121" s="176"/>
      <c r="I121" s="172" t="s">
        <v>27</v>
      </c>
      <c r="J121" s="211" t="str">
        <f>E21</f>
        <v>Lucie Brandová, DiS.</v>
      </c>
      <c r="K121" s="27"/>
      <c r="L121" s="36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65" s="2" customFormat="1" ht="15.15" customHeight="1" x14ac:dyDescent="0.2">
      <c r="A122" s="27"/>
      <c r="B122" s="175"/>
      <c r="C122" s="172" t="s">
        <v>26</v>
      </c>
      <c r="D122" s="176"/>
      <c r="E122" s="176"/>
      <c r="F122" s="179" t="str">
        <f>IF(E18="","",E18)</f>
        <v xml:space="preserve"> </v>
      </c>
      <c r="G122" s="176"/>
      <c r="H122" s="176"/>
      <c r="I122" s="172" t="s">
        <v>30</v>
      </c>
      <c r="J122" s="211" t="str">
        <f>E24</f>
        <v xml:space="preserve"> </v>
      </c>
      <c r="K122" s="27"/>
      <c r="L122" s="36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65" s="2" customFormat="1" ht="10.25" customHeight="1" x14ac:dyDescent="0.2">
      <c r="A123" s="27"/>
      <c r="B123" s="175"/>
      <c r="C123" s="176"/>
      <c r="D123" s="176"/>
      <c r="E123" s="176"/>
      <c r="F123" s="176"/>
      <c r="G123" s="176"/>
      <c r="H123" s="176"/>
      <c r="I123" s="176"/>
      <c r="J123" s="176"/>
      <c r="K123" s="27"/>
      <c r="L123" s="36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65" s="11" customFormat="1" ht="29.25" customHeight="1" x14ac:dyDescent="0.2">
      <c r="A124" s="93"/>
      <c r="B124" s="225"/>
      <c r="C124" s="226" t="s">
        <v>100</v>
      </c>
      <c r="D124" s="227" t="s">
        <v>57</v>
      </c>
      <c r="E124" s="227" t="s">
        <v>53</v>
      </c>
      <c r="F124" s="227" t="s">
        <v>54</v>
      </c>
      <c r="G124" s="227" t="s">
        <v>101</v>
      </c>
      <c r="H124" s="227" t="s">
        <v>102</v>
      </c>
      <c r="I124" s="227" t="s">
        <v>103</v>
      </c>
      <c r="J124" s="228" t="s">
        <v>91</v>
      </c>
      <c r="K124" s="94" t="s">
        <v>104</v>
      </c>
      <c r="L124" s="95"/>
      <c r="M124" s="55" t="s">
        <v>1</v>
      </c>
      <c r="N124" s="56" t="s">
        <v>36</v>
      </c>
      <c r="O124" s="56" t="s">
        <v>105</v>
      </c>
      <c r="P124" s="56" t="s">
        <v>106</v>
      </c>
      <c r="Q124" s="56" t="s">
        <v>107</v>
      </c>
      <c r="R124" s="56" t="s">
        <v>108</v>
      </c>
      <c r="S124" s="56" t="s">
        <v>109</v>
      </c>
      <c r="T124" s="57" t="s">
        <v>110</v>
      </c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</row>
    <row r="125" spans="1:65" s="2" customFormat="1" ht="22.75" customHeight="1" x14ac:dyDescent="0.35">
      <c r="A125" s="27"/>
      <c r="B125" s="175"/>
      <c r="C125" s="229" t="s">
        <v>111</v>
      </c>
      <c r="D125" s="176"/>
      <c r="E125" s="176"/>
      <c r="F125" s="176"/>
      <c r="G125" s="176"/>
      <c r="H125" s="176"/>
      <c r="I125" s="176"/>
      <c r="J125" s="230">
        <f>BK125</f>
        <v>0</v>
      </c>
      <c r="K125" s="27"/>
      <c r="L125" s="28"/>
      <c r="M125" s="58"/>
      <c r="N125" s="49"/>
      <c r="O125" s="59"/>
      <c r="P125" s="96">
        <f>P126</f>
        <v>358.05919299999994</v>
      </c>
      <c r="Q125" s="59"/>
      <c r="R125" s="96">
        <f>R126</f>
        <v>11.143321389999999</v>
      </c>
      <c r="S125" s="59"/>
      <c r="T125" s="97">
        <f>T126</f>
        <v>7.34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T125" s="16" t="s">
        <v>71</v>
      </c>
      <c r="AU125" s="16" t="s">
        <v>93</v>
      </c>
      <c r="BK125" s="98">
        <f>BK126</f>
        <v>0</v>
      </c>
    </row>
    <row r="126" spans="1:65" s="12" customFormat="1" ht="25.9" customHeight="1" x14ac:dyDescent="0.35">
      <c r="B126" s="231"/>
      <c r="C126" s="232"/>
      <c r="D126" s="233" t="s">
        <v>71</v>
      </c>
      <c r="E126" s="234" t="s">
        <v>112</v>
      </c>
      <c r="F126" s="234" t="s">
        <v>113</v>
      </c>
      <c r="G126" s="232"/>
      <c r="H126" s="232"/>
      <c r="I126" s="232"/>
      <c r="J126" s="235">
        <f>BK126</f>
        <v>0</v>
      </c>
      <c r="L126" s="99"/>
      <c r="M126" s="101"/>
      <c r="N126" s="102"/>
      <c r="O126" s="102"/>
      <c r="P126" s="103">
        <f>P127+P227+P231+P235+P254+P337+P356+P363</f>
        <v>358.05919299999994</v>
      </c>
      <c r="Q126" s="102"/>
      <c r="R126" s="103">
        <f>R127+R227+R231+R235+R254+R337+R356+R363</f>
        <v>11.143321389999999</v>
      </c>
      <c r="S126" s="102"/>
      <c r="T126" s="104">
        <f>T127+T227+T231+T235+T254+T337+T356+T363</f>
        <v>7.34</v>
      </c>
      <c r="AR126" s="100" t="s">
        <v>80</v>
      </c>
      <c r="AT126" s="105" t="s">
        <v>71</v>
      </c>
      <c r="AU126" s="105" t="s">
        <v>72</v>
      </c>
      <c r="AY126" s="100" t="s">
        <v>114</v>
      </c>
      <c r="BK126" s="106">
        <f>BK127+BK227+BK231+BK235+BK254+BK337+BK356+BK363</f>
        <v>0</v>
      </c>
    </row>
    <row r="127" spans="1:65" s="12" customFormat="1" ht="22.75" customHeight="1" x14ac:dyDescent="0.25">
      <c r="B127" s="231"/>
      <c r="C127" s="232"/>
      <c r="D127" s="233" t="s">
        <v>71</v>
      </c>
      <c r="E127" s="236" t="s">
        <v>80</v>
      </c>
      <c r="F127" s="236" t="s">
        <v>115</v>
      </c>
      <c r="G127" s="232"/>
      <c r="H127" s="232"/>
      <c r="I127" s="232"/>
      <c r="J127" s="237">
        <f>BK127</f>
        <v>0</v>
      </c>
      <c r="L127" s="99"/>
      <c r="M127" s="101"/>
      <c r="N127" s="102"/>
      <c r="O127" s="102"/>
      <c r="P127" s="103">
        <f>SUM(P128:P226)</f>
        <v>230.23756199999991</v>
      </c>
      <c r="Q127" s="102"/>
      <c r="R127" s="103">
        <f>SUM(R128:R226)</f>
        <v>8.4375840000000008E-2</v>
      </c>
      <c r="S127" s="102"/>
      <c r="T127" s="104">
        <f>SUM(T128:T226)</f>
        <v>7.34</v>
      </c>
      <c r="AR127" s="100" t="s">
        <v>80</v>
      </c>
      <c r="AT127" s="105" t="s">
        <v>71</v>
      </c>
      <c r="AU127" s="105" t="s">
        <v>80</v>
      </c>
      <c r="AY127" s="100" t="s">
        <v>114</v>
      </c>
      <c r="BK127" s="106">
        <f>SUM(BK128:BK226)</f>
        <v>0</v>
      </c>
    </row>
    <row r="128" spans="1:65" s="2" customFormat="1" ht="66.75" customHeight="1" x14ac:dyDescent="0.2">
      <c r="A128" s="27"/>
      <c r="B128" s="175"/>
      <c r="C128" s="238" t="s">
        <v>80</v>
      </c>
      <c r="D128" s="238" t="s">
        <v>116</v>
      </c>
      <c r="E128" s="239" t="s">
        <v>419</v>
      </c>
      <c r="F128" s="240" t="s">
        <v>420</v>
      </c>
      <c r="G128" s="241" t="s">
        <v>159</v>
      </c>
      <c r="H128" s="242">
        <v>10</v>
      </c>
      <c r="I128" s="267">
        <v>0</v>
      </c>
      <c r="J128" s="243">
        <f>ROUND(I128*H128,2)</f>
        <v>0</v>
      </c>
      <c r="K128" s="107"/>
      <c r="L128" s="28"/>
      <c r="M128" s="108" t="s">
        <v>1</v>
      </c>
      <c r="N128" s="109" t="s">
        <v>37</v>
      </c>
      <c r="O128" s="110">
        <v>0.41</v>
      </c>
      <c r="P128" s="110">
        <f>O128*H128</f>
        <v>4.0999999999999996</v>
      </c>
      <c r="Q128" s="110">
        <v>0</v>
      </c>
      <c r="R128" s="110">
        <f>Q128*H128</f>
        <v>0</v>
      </c>
      <c r="S128" s="110">
        <v>0.26</v>
      </c>
      <c r="T128" s="111">
        <f>S128*H128</f>
        <v>2.6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12" t="s">
        <v>120</v>
      </c>
      <c r="AT128" s="112" t="s">
        <v>116</v>
      </c>
      <c r="AU128" s="112" t="s">
        <v>82</v>
      </c>
      <c r="AY128" s="16" t="s">
        <v>114</v>
      </c>
      <c r="BE128" s="113">
        <f>IF(N128="základní",J128,0)</f>
        <v>0</v>
      </c>
      <c r="BF128" s="113">
        <f>IF(N128="snížená",J128,0)</f>
        <v>0</v>
      </c>
      <c r="BG128" s="113">
        <f>IF(N128="zákl. přenesená",J128,0)</f>
        <v>0</v>
      </c>
      <c r="BH128" s="113">
        <f>IF(N128="sníž. přenesená",J128,0)</f>
        <v>0</v>
      </c>
      <c r="BI128" s="113">
        <f>IF(N128="nulová",J128,0)</f>
        <v>0</v>
      </c>
      <c r="BJ128" s="16" t="s">
        <v>80</v>
      </c>
      <c r="BK128" s="113">
        <f>ROUND(I128*H128,2)</f>
        <v>0</v>
      </c>
      <c r="BL128" s="16" t="s">
        <v>120</v>
      </c>
      <c r="BM128" s="112" t="s">
        <v>421</v>
      </c>
    </row>
    <row r="129" spans="1:65" s="13" customFormat="1" ht="10" x14ac:dyDescent="0.2">
      <c r="B129" s="246"/>
      <c r="C129" s="247"/>
      <c r="D129" s="244" t="s">
        <v>124</v>
      </c>
      <c r="E129" s="248" t="s">
        <v>1</v>
      </c>
      <c r="F129" s="249" t="s">
        <v>174</v>
      </c>
      <c r="G129" s="247"/>
      <c r="H129" s="250">
        <v>10</v>
      </c>
      <c r="I129" s="264"/>
      <c r="J129" s="247"/>
      <c r="L129" s="116"/>
      <c r="M129" s="118"/>
      <c r="N129" s="119"/>
      <c r="O129" s="119"/>
      <c r="P129" s="119"/>
      <c r="Q129" s="119"/>
      <c r="R129" s="119"/>
      <c r="S129" s="119"/>
      <c r="T129" s="120"/>
      <c r="AT129" s="117" t="s">
        <v>124</v>
      </c>
      <c r="AU129" s="117" t="s">
        <v>82</v>
      </c>
      <c r="AV129" s="13" t="s">
        <v>82</v>
      </c>
      <c r="AW129" s="13" t="s">
        <v>29</v>
      </c>
      <c r="AX129" s="13" t="s">
        <v>72</v>
      </c>
      <c r="AY129" s="117" t="s">
        <v>114</v>
      </c>
    </row>
    <row r="130" spans="1:65" s="14" customFormat="1" ht="10" x14ac:dyDescent="0.2">
      <c r="B130" s="251"/>
      <c r="C130" s="252"/>
      <c r="D130" s="244" t="s">
        <v>124</v>
      </c>
      <c r="E130" s="253" t="s">
        <v>1</v>
      </c>
      <c r="F130" s="254" t="s">
        <v>126</v>
      </c>
      <c r="G130" s="252"/>
      <c r="H130" s="255">
        <v>10</v>
      </c>
      <c r="I130" s="265"/>
      <c r="J130" s="252"/>
      <c r="L130" s="121"/>
      <c r="M130" s="123"/>
      <c r="N130" s="124"/>
      <c r="O130" s="124"/>
      <c r="P130" s="124"/>
      <c r="Q130" s="124"/>
      <c r="R130" s="124"/>
      <c r="S130" s="124"/>
      <c r="T130" s="125"/>
      <c r="AT130" s="122" t="s">
        <v>124</v>
      </c>
      <c r="AU130" s="122" t="s">
        <v>82</v>
      </c>
      <c r="AV130" s="14" t="s">
        <v>120</v>
      </c>
      <c r="AW130" s="14" t="s">
        <v>29</v>
      </c>
      <c r="AX130" s="14" t="s">
        <v>80</v>
      </c>
      <c r="AY130" s="122" t="s">
        <v>114</v>
      </c>
    </row>
    <row r="131" spans="1:65" s="2" customFormat="1" ht="62.75" customHeight="1" x14ac:dyDescent="0.2">
      <c r="A131" s="27"/>
      <c r="B131" s="175"/>
      <c r="C131" s="238" t="s">
        <v>82</v>
      </c>
      <c r="D131" s="238" t="s">
        <v>116</v>
      </c>
      <c r="E131" s="239" t="s">
        <v>422</v>
      </c>
      <c r="F131" s="240" t="s">
        <v>423</v>
      </c>
      <c r="G131" s="241" t="s">
        <v>159</v>
      </c>
      <c r="H131" s="242">
        <v>15</v>
      </c>
      <c r="I131" s="267">
        <v>0</v>
      </c>
      <c r="J131" s="243">
        <f>ROUND(I131*H131,2)</f>
        <v>0</v>
      </c>
      <c r="K131" s="107"/>
      <c r="L131" s="28"/>
      <c r="M131" s="108" t="s">
        <v>1</v>
      </c>
      <c r="N131" s="109" t="s">
        <v>37</v>
      </c>
      <c r="O131" s="110">
        <v>0.182</v>
      </c>
      <c r="P131" s="110">
        <f>O131*H131</f>
        <v>2.73</v>
      </c>
      <c r="Q131" s="110">
        <v>0</v>
      </c>
      <c r="R131" s="110">
        <f>Q131*H131</f>
        <v>0</v>
      </c>
      <c r="S131" s="110">
        <v>0.316</v>
      </c>
      <c r="T131" s="111">
        <f>S131*H131</f>
        <v>4.74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12" t="s">
        <v>120</v>
      </c>
      <c r="AT131" s="112" t="s">
        <v>116</v>
      </c>
      <c r="AU131" s="112" t="s">
        <v>82</v>
      </c>
      <c r="AY131" s="16" t="s">
        <v>114</v>
      </c>
      <c r="BE131" s="113">
        <f>IF(N131="základní",J131,0)</f>
        <v>0</v>
      </c>
      <c r="BF131" s="113">
        <f>IF(N131="snížená",J131,0)</f>
        <v>0</v>
      </c>
      <c r="BG131" s="113">
        <f>IF(N131="zákl. přenesená",J131,0)</f>
        <v>0</v>
      </c>
      <c r="BH131" s="113">
        <f>IF(N131="sníž. přenesená",J131,0)</f>
        <v>0</v>
      </c>
      <c r="BI131" s="113">
        <f>IF(N131="nulová",J131,0)</f>
        <v>0</v>
      </c>
      <c r="BJ131" s="16" t="s">
        <v>80</v>
      </c>
      <c r="BK131" s="113">
        <f>ROUND(I131*H131,2)</f>
        <v>0</v>
      </c>
      <c r="BL131" s="16" t="s">
        <v>120</v>
      </c>
      <c r="BM131" s="112" t="s">
        <v>424</v>
      </c>
    </row>
    <row r="132" spans="1:65" s="13" customFormat="1" ht="10" x14ac:dyDescent="0.2">
      <c r="B132" s="246"/>
      <c r="C132" s="247"/>
      <c r="D132" s="244" t="s">
        <v>124</v>
      </c>
      <c r="E132" s="248" t="s">
        <v>1</v>
      </c>
      <c r="F132" s="249" t="s">
        <v>425</v>
      </c>
      <c r="G132" s="247"/>
      <c r="H132" s="250">
        <v>15</v>
      </c>
      <c r="I132" s="264"/>
      <c r="J132" s="247"/>
      <c r="L132" s="116"/>
      <c r="M132" s="118"/>
      <c r="N132" s="119"/>
      <c r="O132" s="119"/>
      <c r="P132" s="119"/>
      <c r="Q132" s="119"/>
      <c r="R132" s="119"/>
      <c r="S132" s="119"/>
      <c r="T132" s="120"/>
      <c r="AT132" s="117" t="s">
        <v>124</v>
      </c>
      <c r="AU132" s="117" t="s">
        <v>82</v>
      </c>
      <c r="AV132" s="13" t="s">
        <v>82</v>
      </c>
      <c r="AW132" s="13" t="s">
        <v>29</v>
      </c>
      <c r="AX132" s="13" t="s">
        <v>72</v>
      </c>
      <c r="AY132" s="117" t="s">
        <v>114</v>
      </c>
    </row>
    <row r="133" spans="1:65" s="14" customFormat="1" ht="10" x14ac:dyDescent="0.2">
      <c r="B133" s="251"/>
      <c r="C133" s="252"/>
      <c r="D133" s="244" t="s">
        <v>124</v>
      </c>
      <c r="E133" s="253" t="s">
        <v>1</v>
      </c>
      <c r="F133" s="254" t="s">
        <v>126</v>
      </c>
      <c r="G133" s="252"/>
      <c r="H133" s="255">
        <v>15</v>
      </c>
      <c r="I133" s="265"/>
      <c r="J133" s="252"/>
      <c r="L133" s="121"/>
      <c r="M133" s="123"/>
      <c r="N133" s="124"/>
      <c r="O133" s="124"/>
      <c r="P133" s="124"/>
      <c r="Q133" s="124"/>
      <c r="R133" s="124"/>
      <c r="S133" s="124"/>
      <c r="T133" s="125"/>
      <c r="AT133" s="122" t="s">
        <v>124</v>
      </c>
      <c r="AU133" s="122" t="s">
        <v>82</v>
      </c>
      <c r="AV133" s="14" t="s">
        <v>120</v>
      </c>
      <c r="AW133" s="14" t="s">
        <v>29</v>
      </c>
      <c r="AX133" s="14" t="s">
        <v>80</v>
      </c>
      <c r="AY133" s="122" t="s">
        <v>114</v>
      </c>
    </row>
    <row r="134" spans="1:65" s="2" customFormat="1" ht="24.15" customHeight="1" x14ac:dyDescent="0.2">
      <c r="A134" s="27"/>
      <c r="B134" s="175"/>
      <c r="C134" s="238" t="s">
        <v>133</v>
      </c>
      <c r="D134" s="238" t="s">
        <v>116</v>
      </c>
      <c r="E134" s="239" t="s">
        <v>117</v>
      </c>
      <c r="F134" s="240" t="s">
        <v>118</v>
      </c>
      <c r="G134" s="241" t="s">
        <v>119</v>
      </c>
      <c r="H134" s="242">
        <v>32</v>
      </c>
      <c r="I134" s="267">
        <v>0</v>
      </c>
      <c r="J134" s="243">
        <f>ROUND(I134*H134,2)</f>
        <v>0</v>
      </c>
      <c r="K134" s="107"/>
      <c r="L134" s="28"/>
      <c r="M134" s="108" t="s">
        <v>1</v>
      </c>
      <c r="N134" s="109" t="s">
        <v>37</v>
      </c>
      <c r="O134" s="110">
        <v>0.2</v>
      </c>
      <c r="P134" s="110">
        <f>O134*H134</f>
        <v>6.4</v>
      </c>
      <c r="Q134" s="110">
        <v>0</v>
      </c>
      <c r="R134" s="110">
        <f>Q134*H134</f>
        <v>0</v>
      </c>
      <c r="S134" s="110">
        <v>0</v>
      </c>
      <c r="T134" s="111">
        <f>S134*H134</f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12" t="s">
        <v>120</v>
      </c>
      <c r="AT134" s="112" t="s">
        <v>116</v>
      </c>
      <c r="AU134" s="112" t="s">
        <v>82</v>
      </c>
      <c r="AY134" s="16" t="s">
        <v>114</v>
      </c>
      <c r="BE134" s="113">
        <f>IF(N134="základní",J134,0)</f>
        <v>0</v>
      </c>
      <c r="BF134" s="113">
        <f>IF(N134="snížená",J134,0)</f>
        <v>0</v>
      </c>
      <c r="BG134" s="113">
        <f>IF(N134="zákl. přenesená",J134,0)</f>
        <v>0</v>
      </c>
      <c r="BH134" s="113">
        <f>IF(N134="sníž. přenesená",J134,0)</f>
        <v>0</v>
      </c>
      <c r="BI134" s="113">
        <f>IF(N134="nulová",J134,0)</f>
        <v>0</v>
      </c>
      <c r="BJ134" s="16" t="s">
        <v>80</v>
      </c>
      <c r="BK134" s="113">
        <f>ROUND(I134*H134,2)</f>
        <v>0</v>
      </c>
      <c r="BL134" s="16" t="s">
        <v>120</v>
      </c>
      <c r="BM134" s="112" t="s">
        <v>426</v>
      </c>
    </row>
    <row r="135" spans="1:65" s="2" customFormat="1" ht="18" x14ac:dyDescent="0.2">
      <c r="A135" s="27"/>
      <c r="B135" s="175"/>
      <c r="C135" s="176"/>
      <c r="D135" s="244" t="s">
        <v>122</v>
      </c>
      <c r="E135" s="176"/>
      <c r="F135" s="245" t="s">
        <v>123</v>
      </c>
      <c r="G135" s="176"/>
      <c r="H135" s="176"/>
      <c r="I135" s="263"/>
      <c r="J135" s="176"/>
      <c r="K135" s="27"/>
      <c r="L135" s="28"/>
      <c r="M135" s="114"/>
      <c r="N135" s="115"/>
      <c r="O135" s="51"/>
      <c r="P135" s="51"/>
      <c r="Q135" s="51"/>
      <c r="R135" s="51"/>
      <c r="S135" s="51"/>
      <c r="T135" s="52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T135" s="16" t="s">
        <v>122</v>
      </c>
      <c r="AU135" s="16" t="s">
        <v>82</v>
      </c>
    </row>
    <row r="136" spans="1:65" s="13" customFormat="1" ht="10" x14ac:dyDescent="0.2">
      <c r="B136" s="246"/>
      <c r="C136" s="247"/>
      <c r="D136" s="244" t="s">
        <v>124</v>
      </c>
      <c r="E136" s="248" t="s">
        <v>1</v>
      </c>
      <c r="F136" s="249" t="s">
        <v>427</v>
      </c>
      <c r="G136" s="247"/>
      <c r="H136" s="250">
        <v>32</v>
      </c>
      <c r="I136" s="264"/>
      <c r="J136" s="247"/>
      <c r="L136" s="116"/>
      <c r="M136" s="118"/>
      <c r="N136" s="119"/>
      <c r="O136" s="119"/>
      <c r="P136" s="119"/>
      <c r="Q136" s="119"/>
      <c r="R136" s="119"/>
      <c r="S136" s="119"/>
      <c r="T136" s="120"/>
      <c r="AT136" s="117" t="s">
        <v>124</v>
      </c>
      <c r="AU136" s="117" t="s">
        <v>82</v>
      </c>
      <c r="AV136" s="13" t="s">
        <v>82</v>
      </c>
      <c r="AW136" s="13" t="s">
        <v>29</v>
      </c>
      <c r="AX136" s="13" t="s">
        <v>72</v>
      </c>
      <c r="AY136" s="117" t="s">
        <v>114</v>
      </c>
    </row>
    <row r="137" spans="1:65" s="14" customFormat="1" ht="10" x14ac:dyDescent="0.2">
      <c r="B137" s="251"/>
      <c r="C137" s="252"/>
      <c r="D137" s="244" t="s">
        <v>124</v>
      </c>
      <c r="E137" s="253" t="s">
        <v>1</v>
      </c>
      <c r="F137" s="254" t="s">
        <v>126</v>
      </c>
      <c r="G137" s="252"/>
      <c r="H137" s="255">
        <v>32</v>
      </c>
      <c r="I137" s="265"/>
      <c r="J137" s="252"/>
      <c r="L137" s="121"/>
      <c r="M137" s="123"/>
      <c r="N137" s="124"/>
      <c r="O137" s="124"/>
      <c r="P137" s="124"/>
      <c r="Q137" s="124"/>
      <c r="R137" s="124"/>
      <c r="S137" s="124"/>
      <c r="T137" s="125"/>
      <c r="AT137" s="122" t="s">
        <v>124</v>
      </c>
      <c r="AU137" s="122" t="s">
        <v>82</v>
      </c>
      <c r="AV137" s="14" t="s">
        <v>120</v>
      </c>
      <c r="AW137" s="14" t="s">
        <v>29</v>
      </c>
      <c r="AX137" s="14" t="s">
        <v>80</v>
      </c>
      <c r="AY137" s="122" t="s">
        <v>114</v>
      </c>
    </row>
    <row r="138" spans="1:65" s="2" customFormat="1" ht="24.15" customHeight="1" x14ac:dyDescent="0.2">
      <c r="A138" s="27"/>
      <c r="B138" s="175"/>
      <c r="C138" s="238" t="s">
        <v>120</v>
      </c>
      <c r="D138" s="238" t="s">
        <v>116</v>
      </c>
      <c r="E138" s="239" t="s">
        <v>134</v>
      </c>
      <c r="F138" s="240" t="s">
        <v>135</v>
      </c>
      <c r="G138" s="241" t="s">
        <v>136</v>
      </c>
      <c r="H138" s="242">
        <v>2</v>
      </c>
      <c r="I138" s="267">
        <v>0</v>
      </c>
      <c r="J138" s="243">
        <f>ROUND(I138*H138,2)</f>
        <v>0</v>
      </c>
      <c r="K138" s="107"/>
      <c r="L138" s="28"/>
      <c r="M138" s="108" t="s">
        <v>1</v>
      </c>
      <c r="N138" s="109" t="s">
        <v>37</v>
      </c>
      <c r="O138" s="110">
        <v>0.871</v>
      </c>
      <c r="P138" s="110">
        <f>O138*H138</f>
        <v>1.742</v>
      </c>
      <c r="Q138" s="110">
        <v>0</v>
      </c>
      <c r="R138" s="110">
        <f>Q138*H138</f>
        <v>0</v>
      </c>
      <c r="S138" s="110">
        <v>0</v>
      </c>
      <c r="T138" s="111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12" t="s">
        <v>120</v>
      </c>
      <c r="AT138" s="112" t="s">
        <v>116</v>
      </c>
      <c r="AU138" s="112" t="s">
        <v>82</v>
      </c>
      <c r="AY138" s="16" t="s">
        <v>114</v>
      </c>
      <c r="BE138" s="113">
        <f>IF(N138="základní",J138,0)</f>
        <v>0</v>
      </c>
      <c r="BF138" s="113">
        <f>IF(N138="snížená",J138,0)</f>
        <v>0</v>
      </c>
      <c r="BG138" s="113">
        <f>IF(N138="zákl. přenesená",J138,0)</f>
        <v>0</v>
      </c>
      <c r="BH138" s="113">
        <f>IF(N138="sníž. přenesená",J138,0)</f>
        <v>0</v>
      </c>
      <c r="BI138" s="113">
        <f>IF(N138="nulová",J138,0)</f>
        <v>0</v>
      </c>
      <c r="BJ138" s="16" t="s">
        <v>80</v>
      </c>
      <c r="BK138" s="113">
        <f>ROUND(I138*H138,2)</f>
        <v>0</v>
      </c>
      <c r="BL138" s="16" t="s">
        <v>120</v>
      </c>
      <c r="BM138" s="112" t="s">
        <v>428</v>
      </c>
    </row>
    <row r="139" spans="1:65" s="2" customFormat="1" ht="27" x14ac:dyDescent="0.2">
      <c r="A139" s="27"/>
      <c r="B139" s="175"/>
      <c r="C139" s="176"/>
      <c r="D139" s="244" t="s">
        <v>122</v>
      </c>
      <c r="E139" s="176"/>
      <c r="F139" s="245" t="s">
        <v>138</v>
      </c>
      <c r="G139" s="176"/>
      <c r="H139" s="176"/>
      <c r="I139" s="263"/>
      <c r="J139" s="176"/>
      <c r="K139" s="27"/>
      <c r="L139" s="28"/>
      <c r="M139" s="114"/>
      <c r="N139" s="115"/>
      <c r="O139" s="51"/>
      <c r="P139" s="51"/>
      <c r="Q139" s="51"/>
      <c r="R139" s="51"/>
      <c r="S139" s="51"/>
      <c r="T139" s="52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T139" s="16" t="s">
        <v>122</v>
      </c>
      <c r="AU139" s="16" t="s">
        <v>82</v>
      </c>
    </row>
    <row r="140" spans="1:65" s="13" customFormat="1" ht="10" x14ac:dyDescent="0.2">
      <c r="B140" s="246"/>
      <c r="C140" s="247"/>
      <c r="D140" s="244" t="s">
        <v>124</v>
      </c>
      <c r="E140" s="248" t="s">
        <v>1</v>
      </c>
      <c r="F140" s="249" t="s">
        <v>139</v>
      </c>
      <c r="G140" s="247"/>
      <c r="H140" s="250">
        <v>2</v>
      </c>
      <c r="I140" s="264"/>
      <c r="J140" s="247"/>
      <c r="L140" s="116"/>
      <c r="M140" s="118"/>
      <c r="N140" s="119"/>
      <c r="O140" s="119"/>
      <c r="P140" s="119"/>
      <c r="Q140" s="119"/>
      <c r="R140" s="119"/>
      <c r="S140" s="119"/>
      <c r="T140" s="120"/>
      <c r="AT140" s="117" t="s">
        <v>124</v>
      </c>
      <c r="AU140" s="117" t="s">
        <v>82</v>
      </c>
      <c r="AV140" s="13" t="s">
        <v>82</v>
      </c>
      <c r="AW140" s="13" t="s">
        <v>29</v>
      </c>
      <c r="AX140" s="13" t="s">
        <v>72</v>
      </c>
      <c r="AY140" s="117" t="s">
        <v>114</v>
      </c>
    </row>
    <row r="141" spans="1:65" s="14" customFormat="1" ht="10" x14ac:dyDescent="0.2">
      <c r="B141" s="251"/>
      <c r="C141" s="252"/>
      <c r="D141" s="244" t="s">
        <v>124</v>
      </c>
      <c r="E141" s="253" t="s">
        <v>1</v>
      </c>
      <c r="F141" s="254" t="s">
        <v>126</v>
      </c>
      <c r="G141" s="252"/>
      <c r="H141" s="255">
        <v>2</v>
      </c>
      <c r="I141" s="265"/>
      <c r="J141" s="252"/>
      <c r="L141" s="121"/>
      <c r="M141" s="123"/>
      <c r="N141" s="124"/>
      <c r="O141" s="124"/>
      <c r="P141" s="124"/>
      <c r="Q141" s="124"/>
      <c r="R141" s="124"/>
      <c r="S141" s="124"/>
      <c r="T141" s="125"/>
      <c r="AT141" s="122" t="s">
        <v>124</v>
      </c>
      <c r="AU141" s="122" t="s">
        <v>82</v>
      </c>
      <c r="AV141" s="14" t="s">
        <v>120</v>
      </c>
      <c r="AW141" s="14" t="s">
        <v>29</v>
      </c>
      <c r="AX141" s="14" t="s">
        <v>80</v>
      </c>
      <c r="AY141" s="122" t="s">
        <v>114</v>
      </c>
    </row>
    <row r="142" spans="1:65" s="2" customFormat="1" ht="44.25" customHeight="1" x14ac:dyDescent="0.2">
      <c r="A142" s="27"/>
      <c r="B142" s="175"/>
      <c r="C142" s="238" t="s">
        <v>146</v>
      </c>
      <c r="D142" s="238" t="s">
        <v>116</v>
      </c>
      <c r="E142" s="239" t="s">
        <v>429</v>
      </c>
      <c r="F142" s="240" t="s">
        <v>430</v>
      </c>
      <c r="G142" s="241" t="s">
        <v>129</v>
      </c>
      <c r="H142" s="242">
        <v>60</v>
      </c>
      <c r="I142" s="267">
        <v>0</v>
      </c>
      <c r="J142" s="243">
        <f>ROUND(I142*H142,2)</f>
        <v>0</v>
      </c>
      <c r="K142" s="107"/>
      <c r="L142" s="28"/>
      <c r="M142" s="108" t="s">
        <v>1</v>
      </c>
      <c r="N142" s="109" t="s">
        <v>37</v>
      </c>
      <c r="O142" s="110">
        <v>0.51800000000000002</v>
      </c>
      <c r="P142" s="110">
        <f>O142*H142</f>
        <v>31.080000000000002</v>
      </c>
      <c r="Q142" s="110">
        <v>0</v>
      </c>
      <c r="R142" s="110">
        <f>Q142*H142</f>
        <v>0</v>
      </c>
      <c r="S142" s="110">
        <v>0</v>
      </c>
      <c r="T142" s="111">
        <f>S142*H142</f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12" t="s">
        <v>120</v>
      </c>
      <c r="AT142" s="112" t="s">
        <v>116</v>
      </c>
      <c r="AU142" s="112" t="s">
        <v>82</v>
      </c>
      <c r="AY142" s="16" t="s">
        <v>114</v>
      </c>
      <c r="BE142" s="113">
        <f>IF(N142="základní",J142,0)</f>
        <v>0</v>
      </c>
      <c r="BF142" s="113">
        <f>IF(N142="snížená",J142,0)</f>
        <v>0</v>
      </c>
      <c r="BG142" s="113">
        <f>IF(N142="zákl. přenesená",J142,0)</f>
        <v>0</v>
      </c>
      <c r="BH142" s="113">
        <f>IF(N142="sníž. přenesená",J142,0)</f>
        <v>0</v>
      </c>
      <c r="BI142" s="113">
        <f>IF(N142="nulová",J142,0)</f>
        <v>0</v>
      </c>
      <c r="BJ142" s="16" t="s">
        <v>80</v>
      </c>
      <c r="BK142" s="113">
        <f>ROUND(I142*H142,2)</f>
        <v>0</v>
      </c>
      <c r="BL142" s="16" t="s">
        <v>120</v>
      </c>
      <c r="BM142" s="112" t="s">
        <v>431</v>
      </c>
    </row>
    <row r="143" spans="1:65" s="13" customFormat="1" ht="10" x14ac:dyDescent="0.2">
      <c r="B143" s="246"/>
      <c r="C143" s="247"/>
      <c r="D143" s="244" t="s">
        <v>124</v>
      </c>
      <c r="E143" s="248" t="s">
        <v>1</v>
      </c>
      <c r="F143" s="249" t="s">
        <v>432</v>
      </c>
      <c r="G143" s="247"/>
      <c r="H143" s="250">
        <v>120</v>
      </c>
      <c r="I143" s="264"/>
      <c r="J143" s="247"/>
      <c r="L143" s="116"/>
      <c r="M143" s="118"/>
      <c r="N143" s="119"/>
      <c r="O143" s="119"/>
      <c r="P143" s="119"/>
      <c r="Q143" s="119"/>
      <c r="R143" s="119"/>
      <c r="S143" s="119"/>
      <c r="T143" s="120"/>
      <c r="AT143" s="117" t="s">
        <v>124</v>
      </c>
      <c r="AU143" s="117" t="s">
        <v>82</v>
      </c>
      <c r="AV143" s="13" t="s">
        <v>82</v>
      </c>
      <c r="AW143" s="13" t="s">
        <v>29</v>
      </c>
      <c r="AX143" s="13" t="s">
        <v>72</v>
      </c>
      <c r="AY143" s="117" t="s">
        <v>114</v>
      </c>
    </row>
    <row r="144" spans="1:65" s="14" customFormat="1" ht="10" x14ac:dyDescent="0.2">
      <c r="B144" s="251"/>
      <c r="C144" s="252"/>
      <c r="D144" s="244" t="s">
        <v>124</v>
      </c>
      <c r="E144" s="253" t="s">
        <v>1</v>
      </c>
      <c r="F144" s="254" t="s">
        <v>126</v>
      </c>
      <c r="G144" s="252"/>
      <c r="H144" s="255">
        <v>120</v>
      </c>
      <c r="I144" s="265"/>
      <c r="J144" s="252"/>
      <c r="L144" s="121"/>
      <c r="M144" s="123"/>
      <c r="N144" s="124"/>
      <c r="O144" s="124"/>
      <c r="P144" s="124"/>
      <c r="Q144" s="124"/>
      <c r="R144" s="124"/>
      <c r="S144" s="124"/>
      <c r="T144" s="125"/>
      <c r="AT144" s="122" t="s">
        <v>124</v>
      </c>
      <c r="AU144" s="122" t="s">
        <v>82</v>
      </c>
      <c r="AV144" s="14" t="s">
        <v>120</v>
      </c>
      <c r="AW144" s="14" t="s">
        <v>29</v>
      </c>
      <c r="AX144" s="14" t="s">
        <v>72</v>
      </c>
      <c r="AY144" s="122" t="s">
        <v>114</v>
      </c>
    </row>
    <row r="145" spans="1:65" s="13" customFormat="1" ht="10" x14ac:dyDescent="0.2">
      <c r="B145" s="246"/>
      <c r="C145" s="247"/>
      <c r="D145" s="244" t="s">
        <v>124</v>
      </c>
      <c r="E145" s="248" t="s">
        <v>1</v>
      </c>
      <c r="F145" s="249" t="s">
        <v>433</v>
      </c>
      <c r="G145" s="247"/>
      <c r="H145" s="250">
        <v>60</v>
      </c>
      <c r="I145" s="264"/>
      <c r="J145" s="247"/>
      <c r="L145" s="116"/>
      <c r="M145" s="118"/>
      <c r="N145" s="119"/>
      <c r="O145" s="119"/>
      <c r="P145" s="119"/>
      <c r="Q145" s="119"/>
      <c r="R145" s="119"/>
      <c r="S145" s="119"/>
      <c r="T145" s="120"/>
      <c r="AT145" s="117" t="s">
        <v>124</v>
      </c>
      <c r="AU145" s="117" t="s">
        <v>82</v>
      </c>
      <c r="AV145" s="13" t="s">
        <v>82</v>
      </c>
      <c r="AW145" s="13" t="s">
        <v>29</v>
      </c>
      <c r="AX145" s="13" t="s">
        <v>72</v>
      </c>
      <c r="AY145" s="117" t="s">
        <v>114</v>
      </c>
    </row>
    <row r="146" spans="1:65" s="14" customFormat="1" ht="10" x14ac:dyDescent="0.2">
      <c r="B146" s="251"/>
      <c r="C146" s="252"/>
      <c r="D146" s="244" t="s">
        <v>124</v>
      </c>
      <c r="E146" s="253" t="s">
        <v>1</v>
      </c>
      <c r="F146" s="254" t="s">
        <v>126</v>
      </c>
      <c r="G146" s="252"/>
      <c r="H146" s="255">
        <v>60</v>
      </c>
      <c r="I146" s="265"/>
      <c r="J146" s="252"/>
      <c r="L146" s="121"/>
      <c r="M146" s="123"/>
      <c r="N146" s="124"/>
      <c r="O146" s="124"/>
      <c r="P146" s="124"/>
      <c r="Q146" s="124"/>
      <c r="R146" s="124"/>
      <c r="S146" s="124"/>
      <c r="T146" s="125"/>
      <c r="AT146" s="122" t="s">
        <v>124</v>
      </c>
      <c r="AU146" s="122" t="s">
        <v>82</v>
      </c>
      <c r="AV146" s="14" t="s">
        <v>120</v>
      </c>
      <c r="AW146" s="14" t="s">
        <v>29</v>
      </c>
      <c r="AX146" s="14" t="s">
        <v>80</v>
      </c>
      <c r="AY146" s="122" t="s">
        <v>114</v>
      </c>
    </row>
    <row r="147" spans="1:65" s="2" customFormat="1" ht="44.25" customHeight="1" x14ac:dyDescent="0.2">
      <c r="A147" s="27"/>
      <c r="B147" s="175"/>
      <c r="C147" s="238" t="s">
        <v>151</v>
      </c>
      <c r="D147" s="238" t="s">
        <v>116</v>
      </c>
      <c r="E147" s="239" t="s">
        <v>434</v>
      </c>
      <c r="F147" s="240" t="s">
        <v>435</v>
      </c>
      <c r="G147" s="241" t="s">
        <v>129</v>
      </c>
      <c r="H147" s="242">
        <v>60</v>
      </c>
      <c r="I147" s="267">
        <v>0</v>
      </c>
      <c r="J147" s="243">
        <f>ROUND(I147*H147,2)</f>
        <v>0</v>
      </c>
      <c r="K147" s="107"/>
      <c r="L147" s="28"/>
      <c r="M147" s="108" t="s">
        <v>1</v>
      </c>
      <c r="N147" s="109" t="s">
        <v>37</v>
      </c>
      <c r="O147" s="110">
        <v>0.69</v>
      </c>
      <c r="P147" s="110">
        <f>O147*H147</f>
        <v>41.4</v>
      </c>
      <c r="Q147" s="110">
        <v>0</v>
      </c>
      <c r="R147" s="110">
        <f>Q147*H147</f>
        <v>0</v>
      </c>
      <c r="S147" s="110">
        <v>0</v>
      </c>
      <c r="T147" s="111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12" t="s">
        <v>120</v>
      </c>
      <c r="AT147" s="112" t="s">
        <v>116</v>
      </c>
      <c r="AU147" s="112" t="s">
        <v>82</v>
      </c>
      <c r="AY147" s="16" t="s">
        <v>114</v>
      </c>
      <c r="BE147" s="113">
        <f>IF(N147="základní",J147,0)</f>
        <v>0</v>
      </c>
      <c r="BF147" s="113">
        <f>IF(N147="snížená",J147,0)</f>
        <v>0</v>
      </c>
      <c r="BG147" s="113">
        <f>IF(N147="zákl. přenesená",J147,0)</f>
        <v>0</v>
      </c>
      <c r="BH147" s="113">
        <f>IF(N147="sníž. přenesená",J147,0)</f>
        <v>0</v>
      </c>
      <c r="BI147" s="113">
        <f>IF(N147="nulová",J147,0)</f>
        <v>0</v>
      </c>
      <c r="BJ147" s="16" t="s">
        <v>80</v>
      </c>
      <c r="BK147" s="113">
        <f>ROUND(I147*H147,2)</f>
        <v>0</v>
      </c>
      <c r="BL147" s="16" t="s">
        <v>120</v>
      </c>
      <c r="BM147" s="112" t="s">
        <v>436</v>
      </c>
    </row>
    <row r="148" spans="1:65" s="13" customFormat="1" ht="10" x14ac:dyDescent="0.2">
      <c r="B148" s="246"/>
      <c r="C148" s="247"/>
      <c r="D148" s="244" t="s">
        <v>124</v>
      </c>
      <c r="E148" s="248" t="s">
        <v>1</v>
      </c>
      <c r="F148" s="249" t="s">
        <v>437</v>
      </c>
      <c r="G148" s="247"/>
      <c r="H148" s="250">
        <v>120</v>
      </c>
      <c r="I148" s="264"/>
      <c r="J148" s="247"/>
      <c r="L148" s="116"/>
      <c r="M148" s="118"/>
      <c r="N148" s="119"/>
      <c r="O148" s="119"/>
      <c r="P148" s="119"/>
      <c r="Q148" s="119"/>
      <c r="R148" s="119"/>
      <c r="S148" s="119"/>
      <c r="T148" s="120"/>
      <c r="AT148" s="117" t="s">
        <v>124</v>
      </c>
      <c r="AU148" s="117" t="s">
        <v>82</v>
      </c>
      <c r="AV148" s="13" t="s">
        <v>82</v>
      </c>
      <c r="AW148" s="13" t="s">
        <v>29</v>
      </c>
      <c r="AX148" s="13" t="s">
        <v>72</v>
      </c>
      <c r="AY148" s="117" t="s">
        <v>114</v>
      </c>
    </row>
    <row r="149" spans="1:65" s="14" customFormat="1" ht="10" x14ac:dyDescent="0.2">
      <c r="B149" s="251"/>
      <c r="C149" s="252"/>
      <c r="D149" s="244" t="s">
        <v>124</v>
      </c>
      <c r="E149" s="253" t="s">
        <v>1</v>
      </c>
      <c r="F149" s="254" t="s">
        <v>126</v>
      </c>
      <c r="G149" s="252"/>
      <c r="H149" s="255">
        <v>120</v>
      </c>
      <c r="I149" s="265"/>
      <c r="J149" s="252"/>
      <c r="L149" s="121"/>
      <c r="M149" s="123"/>
      <c r="N149" s="124"/>
      <c r="O149" s="124"/>
      <c r="P149" s="124"/>
      <c r="Q149" s="124"/>
      <c r="R149" s="124"/>
      <c r="S149" s="124"/>
      <c r="T149" s="125"/>
      <c r="AT149" s="122" t="s">
        <v>124</v>
      </c>
      <c r="AU149" s="122" t="s">
        <v>82</v>
      </c>
      <c r="AV149" s="14" t="s">
        <v>120</v>
      </c>
      <c r="AW149" s="14" t="s">
        <v>29</v>
      </c>
      <c r="AX149" s="14" t="s">
        <v>72</v>
      </c>
      <c r="AY149" s="122" t="s">
        <v>114</v>
      </c>
    </row>
    <row r="150" spans="1:65" s="13" customFormat="1" ht="10" x14ac:dyDescent="0.2">
      <c r="B150" s="246"/>
      <c r="C150" s="247"/>
      <c r="D150" s="244" t="s">
        <v>124</v>
      </c>
      <c r="E150" s="248" t="s">
        <v>1</v>
      </c>
      <c r="F150" s="249" t="s">
        <v>438</v>
      </c>
      <c r="G150" s="247"/>
      <c r="H150" s="250">
        <v>60</v>
      </c>
      <c r="I150" s="264"/>
      <c r="J150" s="247"/>
      <c r="L150" s="116"/>
      <c r="M150" s="118"/>
      <c r="N150" s="119"/>
      <c r="O150" s="119"/>
      <c r="P150" s="119"/>
      <c r="Q150" s="119"/>
      <c r="R150" s="119"/>
      <c r="S150" s="119"/>
      <c r="T150" s="120"/>
      <c r="AT150" s="117" t="s">
        <v>124</v>
      </c>
      <c r="AU150" s="117" t="s">
        <v>82</v>
      </c>
      <c r="AV150" s="13" t="s">
        <v>82</v>
      </c>
      <c r="AW150" s="13" t="s">
        <v>29</v>
      </c>
      <c r="AX150" s="13" t="s">
        <v>72</v>
      </c>
      <c r="AY150" s="117" t="s">
        <v>114</v>
      </c>
    </row>
    <row r="151" spans="1:65" s="14" customFormat="1" ht="10" x14ac:dyDescent="0.2">
      <c r="B151" s="251"/>
      <c r="C151" s="252"/>
      <c r="D151" s="244" t="s">
        <v>124</v>
      </c>
      <c r="E151" s="253" t="s">
        <v>1</v>
      </c>
      <c r="F151" s="254" t="s">
        <v>126</v>
      </c>
      <c r="G151" s="252"/>
      <c r="H151" s="255">
        <v>60</v>
      </c>
      <c r="I151" s="265"/>
      <c r="J151" s="252"/>
      <c r="L151" s="121"/>
      <c r="M151" s="123"/>
      <c r="N151" s="124"/>
      <c r="O151" s="124"/>
      <c r="P151" s="124"/>
      <c r="Q151" s="124"/>
      <c r="R151" s="124"/>
      <c r="S151" s="124"/>
      <c r="T151" s="125"/>
      <c r="AT151" s="122" t="s">
        <v>124</v>
      </c>
      <c r="AU151" s="122" t="s">
        <v>82</v>
      </c>
      <c r="AV151" s="14" t="s">
        <v>120</v>
      </c>
      <c r="AW151" s="14" t="s">
        <v>29</v>
      </c>
      <c r="AX151" s="14" t="s">
        <v>80</v>
      </c>
      <c r="AY151" s="122" t="s">
        <v>114</v>
      </c>
    </row>
    <row r="152" spans="1:65" s="2" customFormat="1" ht="33" customHeight="1" x14ac:dyDescent="0.2">
      <c r="A152" s="27"/>
      <c r="B152" s="175"/>
      <c r="C152" s="238" t="s">
        <v>156</v>
      </c>
      <c r="D152" s="238" t="s">
        <v>116</v>
      </c>
      <c r="E152" s="239" t="s">
        <v>140</v>
      </c>
      <c r="F152" s="240" t="s">
        <v>141</v>
      </c>
      <c r="G152" s="241" t="s">
        <v>129</v>
      </c>
      <c r="H152" s="242">
        <v>35.945</v>
      </c>
      <c r="I152" s="267">
        <v>0</v>
      </c>
      <c r="J152" s="243">
        <f>ROUND(I152*H152,2)</f>
        <v>0</v>
      </c>
      <c r="K152" s="107"/>
      <c r="L152" s="28"/>
      <c r="M152" s="108" t="s">
        <v>1</v>
      </c>
      <c r="N152" s="109" t="s">
        <v>37</v>
      </c>
      <c r="O152" s="110">
        <v>0.53800000000000003</v>
      </c>
      <c r="P152" s="110">
        <f>O152*H152</f>
        <v>19.33841</v>
      </c>
      <c r="Q152" s="110">
        <v>0</v>
      </c>
      <c r="R152" s="110">
        <f>Q152*H152</f>
        <v>0</v>
      </c>
      <c r="S152" s="110">
        <v>0</v>
      </c>
      <c r="T152" s="111">
        <f>S152*H152</f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12" t="s">
        <v>120</v>
      </c>
      <c r="AT152" s="112" t="s">
        <v>116</v>
      </c>
      <c r="AU152" s="112" t="s">
        <v>82</v>
      </c>
      <c r="AY152" s="16" t="s">
        <v>114</v>
      </c>
      <c r="BE152" s="113">
        <f>IF(N152="základní",J152,0)</f>
        <v>0</v>
      </c>
      <c r="BF152" s="113">
        <f>IF(N152="snížená",J152,0)</f>
        <v>0</v>
      </c>
      <c r="BG152" s="113">
        <f>IF(N152="zákl. přenesená",J152,0)</f>
        <v>0</v>
      </c>
      <c r="BH152" s="113">
        <f>IF(N152="sníž. přenesená",J152,0)</f>
        <v>0</v>
      </c>
      <c r="BI152" s="113">
        <f>IF(N152="nulová",J152,0)</f>
        <v>0</v>
      </c>
      <c r="BJ152" s="16" t="s">
        <v>80</v>
      </c>
      <c r="BK152" s="113">
        <f>ROUND(I152*H152,2)</f>
        <v>0</v>
      </c>
      <c r="BL152" s="16" t="s">
        <v>120</v>
      </c>
      <c r="BM152" s="112" t="s">
        <v>439</v>
      </c>
    </row>
    <row r="153" spans="1:65" s="13" customFormat="1" ht="10" x14ac:dyDescent="0.2">
      <c r="B153" s="246"/>
      <c r="C153" s="247"/>
      <c r="D153" s="244" t="s">
        <v>124</v>
      </c>
      <c r="E153" s="248" t="s">
        <v>1</v>
      </c>
      <c r="F153" s="249" t="s">
        <v>440</v>
      </c>
      <c r="G153" s="247"/>
      <c r="H153" s="250">
        <v>57.451000000000001</v>
      </c>
      <c r="I153" s="264"/>
      <c r="J153" s="247"/>
      <c r="L153" s="116"/>
      <c r="M153" s="118"/>
      <c r="N153" s="119"/>
      <c r="O153" s="119"/>
      <c r="P153" s="119"/>
      <c r="Q153" s="119"/>
      <c r="R153" s="119"/>
      <c r="S153" s="119"/>
      <c r="T153" s="120"/>
      <c r="AT153" s="117" t="s">
        <v>124</v>
      </c>
      <c r="AU153" s="117" t="s">
        <v>82</v>
      </c>
      <c r="AV153" s="13" t="s">
        <v>82</v>
      </c>
      <c r="AW153" s="13" t="s">
        <v>29</v>
      </c>
      <c r="AX153" s="13" t="s">
        <v>72</v>
      </c>
      <c r="AY153" s="117" t="s">
        <v>114</v>
      </c>
    </row>
    <row r="154" spans="1:65" s="13" customFormat="1" ht="10" x14ac:dyDescent="0.2">
      <c r="B154" s="246"/>
      <c r="C154" s="247"/>
      <c r="D154" s="244" t="s">
        <v>124</v>
      </c>
      <c r="E154" s="248" t="s">
        <v>1</v>
      </c>
      <c r="F154" s="249" t="s">
        <v>441</v>
      </c>
      <c r="G154" s="247"/>
      <c r="H154" s="250">
        <v>14.436</v>
      </c>
      <c r="I154" s="264"/>
      <c r="J154" s="247"/>
      <c r="L154" s="116"/>
      <c r="M154" s="118"/>
      <c r="N154" s="119"/>
      <c r="O154" s="119"/>
      <c r="P154" s="119"/>
      <c r="Q154" s="119"/>
      <c r="R154" s="119"/>
      <c r="S154" s="119"/>
      <c r="T154" s="120"/>
      <c r="AT154" s="117" t="s">
        <v>124</v>
      </c>
      <c r="AU154" s="117" t="s">
        <v>82</v>
      </c>
      <c r="AV154" s="13" t="s">
        <v>82</v>
      </c>
      <c r="AW154" s="13" t="s">
        <v>29</v>
      </c>
      <c r="AX154" s="13" t="s">
        <v>72</v>
      </c>
      <c r="AY154" s="117" t="s">
        <v>114</v>
      </c>
    </row>
    <row r="155" spans="1:65" s="14" customFormat="1" ht="10" x14ac:dyDescent="0.2">
      <c r="B155" s="251"/>
      <c r="C155" s="252"/>
      <c r="D155" s="244" t="s">
        <v>124</v>
      </c>
      <c r="E155" s="253" t="s">
        <v>1</v>
      </c>
      <c r="F155" s="254" t="s">
        <v>126</v>
      </c>
      <c r="G155" s="252"/>
      <c r="H155" s="255">
        <v>71.887</v>
      </c>
      <c r="I155" s="265"/>
      <c r="J155" s="252"/>
      <c r="L155" s="121"/>
      <c r="M155" s="123"/>
      <c r="N155" s="124"/>
      <c r="O155" s="124"/>
      <c r="P155" s="124"/>
      <c r="Q155" s="124"/>
      <c r="R155" s="124"/>
      <c r="S155" s="124"/>
      <c r="T155" s="125"/>
      <c r="AT155" s="122" t="s">
        <v>124</v>
      </c>
      <c r="AU155" s="122" t="s">
        <v>82</v>
      </c>
      <c r="AV155" s="14" t="s">
        <v>120</v>
      </c>
      <c r="AW155" s="14" t="s">
        <v>29</v>
      </c>
      <c r="AX155" s="14" t="s">
        <v>72</v>
      </c>
      <c r="AY155" s="122" t="s">
        <v>114</v>
      </c>
    </row>
    <row r="156" spans="1:65" s="13" customFormat="1" ht="10" x14ac:dyDescent="0.2">
      <c r="B156" s="246"/>
      <c r="C156" s="247"/>
      <c r="D156" s="244" t="s">
        <v>124</v>
      </c>
      <c r="E156" s="248" t="s">
        <v>1</v>
      </c>
      <c r="F156" s="249" t="s">
        <v>442</v>
      </c>
      <c r="G156" s="247"/>
      <c r="H156" s="250">
        <v>35.945</v>
      </c>
      <c r="I156" s="264"/>
      <c r="J156" s="247"/>
      <c r="L156" s="116"/>
      <c r="M156" s="118"/>
      <c r="N156" s="119"/>
      <c r="O156" s="119"/>
      <c r="P156" s="119"/>
      <c r="Q156" s="119"/>
      <c r="R156" s="119"/>
      <c r="S156" s="119"/>
      <c r="T156" s="120"/>
      <c r="AT156" s="117" t="s">
        <v>124</v>
      </c>
      <c r="AU156" s="117" t="s">
        <v>82</v>
      </c>
      <c r="AV156" s="13" t="s">
        <v>82</v>
      </c>
      <c r="AW156" s="13" t="s">
        <v>29</v>
      </c>
      <c r="AX156" s="13" t="s">
        <v>72</v>
      </c>
      <c r="AY156" s="117" t="s">
        <v>114</v>
      </c>
    </row>
    <row r="157" spans="1:65" s="14" customFormat="1" ht="10" x14ac:dyDescent="0.2">
      <c r="B157" s="251"/>
      <c r="C157" s="252"/>
      <c r="D157" s="244" t="s">
        <v>124</v>
      </c>
      <c r="E157" s="253" t="s">
        <v>1</v>
      </c>
      <c r="F157" s="254" t="s">
        <v>126</v>
      </c>
      <c r="G157" s="252"/>
      <c r="H157" s="255">
        <v>35.945</v>
      </c>
      <c r="I157" s="265"/>
      <c r="J157" s="252"/>
      <c r="L157" s="121"/>
      <c r="M157" s="123"/>
      <c r="N157" s="124"/>
      <c r="O157" s="124"/>
      <c r="P157" s="124"/>
      <c r="Q157" s="124"/>
      <c r="R157" s="124"/>
      <c r="S157" s="124"/>
      <c r="T157" s="125"/>
      <c r="AT157" s="122" t="s">
        <v>124</v>
      </c>
      <c r="AU157" s="122" t="s">
        <v>82</v>
      </c>
      <c r="AV157" s="14" t="s">
        <v>120</v>
      </c>
      <c r="AW157" s="14" t="s">
        <v>29</v>
      </c>
      <c r="AX157" s="14" t="s">
        <v>80</v>
      </c>
      <c r="AY157" s="122" t="s">
        <v>114</v>
      </c>
    </row>
    <row r="158" spans="1:65" s="2" customFormat="1" ht="44.25" customHeight="1" x14ac:dyDescent="0.2">
      <c r="A158" s="27"/>
      <c r="B158" s="175"/>
      <c r="C158" s="238" t="s">
        <v>164</v>
      </c>
      <c r="D158" s="238" t="s">
        <v>116</v>
      </c>
      <c r="E158" s="239" t="s">
        <v>147</v>
      </c>
      <c r="F158" s="240" t="s">
        <v>148</v>
      </c>
      <c r="G158" s="241" t="s">
        <v>129</v>
      </c>
      <c r="H158" s="242">
        <v>35.945</v>
      </c>
      <c r="I158" s="267">
        <v>0</v>
      </c>
      <c r="J158" s="243">
        <f>ROUND(I158*H158,2)</f>
        <v>0</v>
      </c>
      <c r="K158" s="107"/>
      <c r="L158" s="28"/>
      <c r="M158" s="108" t="s">
        <v>1</v>
      </c>
      <c r="N158" s="109" t="s">
        <v>37</v>
      </c>
      <c r="O158" s="110">
        <v>0.71599999999999997</v>
      </c>
      <c r="P158" s="110">
        <f>O158*H158</f>
        <v>25.736619999999998</v>
      </c>
      <c r="Q158" s="110">
        <v>0</v>
      </c>
      <c r="R158" s="110">
        <f>Q158*H158</f>
        <v>0</v>
      </c>
      <c r="S158" s="110">
        <v>0</v>
      </c>
      <c r="T158" s="111">
        <f>S158*H158</f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12" t="s">
        <v>120</v>
      </c>
      <c r="AT158" s="112" t="s">
        <v>116</v>
      </c>
      <c r="AU158" s="112" t="s">
        <v>82</v>
      </c>
      <c r="AY158" s="16" t="s">
        <v>114</v>
      </c>
      <c r="BE158" s="113">
        <f>IF(N158="základní",J158,0)</f>
        <v>0</v>
      </c>
      <c r="BF158" s="113">
        <f>IF(N158="snížená",J158,0)</f>
        <v>0</v>
      </c>
      <c r="BG158" s="113">
        <f>IF(N158="zákl. přenesená",J158,0)</f>
        <v>0</v>
      </c>
      <c r="BH158" s="113">
        <f>IF(N158="sníž. přenesená",J158,0)</f>
        <v>0</v>
      </c>
      <c r="BI158" s="113">
        <f>IF(N158="nulová",J158,0)</f>
        <v>0</v>
      </c>
      <c r="BJ158" s="16" t="s">
        <v>80</v>
      </c>
      <c r="BK158" s="113">
        <f>ROUND(I158*H158,2)</f>
        <v>0</v>
      </c>
      <c r="BL158" s="16" t="s">
        <v>120</v>
      </c>
      <c r="BM158" s="112" t="s">
        <v>443</v>
      </c>
    </row>
    <row r="159" spans="1:65" s="13" customFormat="1" ht="10" x14ac:dyDescent="0.2">
      <c r="B159" s="246"/>
      <c r="C159" s="247"/>
      <c r="D159" s="244" t="s">
        <v>124</v>
      </c>
      <c r="E159" s="248" t="s">
        <v>1</v>
      </c>
      <c r="F159" s="249" t="s">
        <v>440</v>
      </c>
      <c r="G159" s="247"/>
      <c r="H159" s="250">
        <v>57.451000000000001</v>
      </c>
      <c r="I159" s="264"/>
      <c r="J159" s="247"/>
      <c r="L159" s="116"/>
      <c r="M159" s="118"/>
      <c r="N159" s="119"/>
      <c r="O159" s="119"/>
      <c r="P159" s="119"/>
      <c r="Q159" s="119"/>
      <c r="R159" s="119"/>
      <c r="S159" s="119"/>
      <c r="T159" s="120"/>
      <c r="AT159" s="117" t="s">
        <v>124</v>
      </c>
      <c r="AU159" s="117" t="s">
        <v>82</v>
      </c>
      <c r="AV159" s="13" t="s">
        <v>82</v>
      </c>
      <c r="AW159" s="13" t="s">
        <v>29</v>
      </c>
      <c r="AX159" s="13" t="s">
        <v>72</v>
      </c>
      <c r="AY159" s="117" t="s">
        <v>114</v>
      </c>
    </row>
    <row r="160" spans="1:65" s="13" customFormat="1" ht="10" x14ac:dyDescent="0.2">
      <c r="B160" s="246"/>
      <c r="C160" s="247"/>
      <c r="D160" s="244" t="s">
        <v>124</v>
      </c>
      <c r="E160" s="248" t="s">
        <v>1</v>
      </c>
      <c r="F160" s="249" t="s">
        <v>441</v>
      </c>
      <c r="G160" s="247"/>
      <c r="H160" s="250">
        <v>14.436</v>
      </c>
      <c r="I160" s="264"/>
      <c r="J160" s="247"/>
      <c r="L160" s="116"/>
      <c r="M160" s="118"/>
      <c r="N160" s="119"/>
      <c r="O160" s="119"/>
      <c r="P160" s="119"/>
      <c r="Q160" s="119"/>
      <c r="R160" s="119"/>
      <c r="S160" s="119"/>
      <c r="T160" s="120"/>
      <c r="AT160" s="117" t="s">
        <v>124</v>
      </c>
      <c r="AU160" s="117" t="s">
        <v>82</v>
      </c>
      <c r="AV160" s="13" t="s">
        <v>82</v>
      </c>
      <c r="AW160" s="13" t="s">
        <v>29</v>
      </c>
      <c r="AX160" s="13" t="s">
        <v>72</v>
      </c>
      <c r="AY160" s="117" t="s">
        <v>114</v>
      </c>
    </row>
    <row r="161" spans="1:65" s="14" customFormat="1" ht="10" x14ac:dyDescent="0.2">
      <c r="B161" s="251"/>
      <c r="C161" s="252"/>
      <c r="D161" s="244" t="s">
        <v>124</v>
      </c>
      <c r="E161" s="253" t="s">
        <v>1</v>
      </c>
      <c r="F161" s="254" t="s">
        <v>126</v>
      </c>
      <c r="G161" s="252"/>
      <c r="H161" s="255">
        <v>71.887</v>
      </c>
      <c r="I161" s="265"/>
      <c r="J161" s="252"/>
      <c r="L161" s="121"/>
      <c r="M161" s="123"/>
      <c r="N161" s="124"/>
      <c r="O161" s="124"/>
      <c r="P161" s="124"/>
      <c r="Q161" s="124"/>
      <c r="R161" s="124"/>
      <c r="S161" s="124"/>
      <c r="T161" s="125"/>
      <c r="AT161" s="122" t="s">
        <v>124</v>
      </c>
      <c r="AU161" s="122" t="s">
        <v>82</v>
      </c>
      <c r="AV161" s="14" t="s">
        <v>120</v>
      </c>
      <c r="AW161" s="14" t="s">
        <v>29</v>
      </c>
      <c r="AX161" s="14" t="s">
        <v>72</v>
      </c>
      <c r="AY161" s="122" t="s">
        <v>114</v>
      </c>
    </row>
    <row r="162" spans="1:65" s="13" customFormat="1" ht="10" x14ac:dyDescent="0.2">
      <c r="B162" s="246"/>
      <c r="C162" s="247"/>
      <c r="D162" s="244" t="s">
        <v>124</v>
      </c>
      <c r="E162" s="248" t="s">
        <v>1</v>
      </c>
      <c r="F162" s="249" t="s">
        <v>444</v>
      </c>
      <c r="G162" s="247"/>
      <c r="H162" s="250">
        <v>35.945</v>
      </c>
      <c r="I162" s="264"/>
      <c r="J162" s="247"/>
      <c r="L162" s="116"/>
      <c r="M162" s="118"/>
      <c r="N162" s="119"/>
      <c r="O162" s="119"/>
      <c r="P162" s="119"/>
      <c r="Q162" s="119"/>
      <c r="R162" s="119"/>
      <c r="S162" s="119"/>
      <c r="T162" s="120"/>
      <c r="AT162" s="117" t="s">
        <v>124</v>
      </c>
      <c r="AU162" s="117" t="s">
        <v>82</v>
      </c>
      <c r="AV162" s="13" t="s">
        <v>82</v>
      </c>
      <c r="AW162" s="13" t="s">
        <v>29</v>
      </c>
      <c r="AX162" s="13" t="s">
        <v>72</v>
      </c>
      <c r="AY162" s="117" t="s">
        <v>114</v>
      </c>
    </row>
    <row r="163" spans="1:65" s="14" customFormat="1" ht="10" x14ac:dyDescent="0.2">
      <c r="B163" s="251"/>
      <c r="C163" s="252"/>
      <c r="D163" s="244" t="s">
        <v>124</v>
      </c>
      <c r="E163" s="253" t="s">
        <v>1</v>
      </c>
      <c r="F163" s="254" t="s">
        <v>126</v>
      </c>
      <c r="G163" s="252"/>
      <c r="H163" s="255">
        <v>35.945</v>
      </c>
      <c r="I163" s="265"/>
      <c r="J163" s="252"/>
      <c r="L163" s="121"/>
      <c r="M163" s="123"/>
      <c r="N163" s="124"/>
      <c r="O163" s="124"/>
      <c r="P163" s="124"/>
      <c r="Q163" s="124"/>
      <c r="R163" s="124"/>
      <c r="S163" s="124"/>
      <c r="T163" s="125"/>
      <c r="AT163" s="122" t="s">
        <v>124</v>
      </c>
      <c r="AU163" s="122" t="s">
        <v>82</v>
      </c>
      <c r="AV163" s="14" t="s">
        <v>120</v>
      </c>
      <c r="AW163" s="14" t="s">
        <v>29</v>
      </c>
      <c r="AX163" s="14" t="s">
        <v>80</v>
      </c>
      <c r="AY163" s="122" t="s">
        <v>114</v>
      </c>
    </row>
    <row r="164" spans="1:65" s="2" customFormat="1" ht="37.75" customHeight="1" x14ac:dyDescent="0.2">
      <c r="A164" s="27"/>
      <c r="B164" s="175"/>
      <c r="C164" s="238" t="s">
        <v>169</v>
      </c>
      <c r="D164" s="238" t="s">
        <v>116</v>
      </c>
      <c r="E164" s="239" t="s">
        <v>152</v>
      </c>
      <c r="F164" s="240" t="s">
        <v>153</v>
      </c>
      <c r="G164" s="241" t="s">
        <v>129</v>
      </c>
      <c r="H164" s="242">
        <v>15.192</v>
      </c>
      <c r="I164" s="267">
        <v>0</v>
      </c>
      <c r="J164" s="243">
        <f>ROUND(I164*H164,2)</f>
        <v>0</v>
      </c>
      <c r="K164" s="107"/>
      <c r="L164" s="28"/>
      <c r="M164" s="108" t="s">
        <v>1</v>
      </c>
      <c r="N164" s="109" t="s">
        <v>37</v>
      </c>
      <c r="O164" s="110">
        <v>1.548</v>
      </c>
      <c r="P164" s="110">
        <f>O164*H164</f>
        <v>23.517216000000001</v>
      </c>
      <c r="Q164" s="110">
        <v>0</v>
      </c>
      <c r="R164" s="110">
        <f>Q164*H164</f>
        <v>0</v>
      </c>
      <c r="S164" s="110">
        <v>0</v>
      </c>
      <c r="T164" s="111">
        <f>S164*H164</f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12" t="s">
        <v>120</v>
      </c>
      <c r="AT164" s="112" t="s">
        <v>116</v>
      </c>
      <c r="AU164" s="112" t="s">
        <v>82</v>
      </c>
      <c r="AY164" s="16" t="s">
        <v>114</v>
      </c>
      <c r="BE164" s="113">
        <f>IF(N164="základní",J164,0)</f>
        <v>0</v>
      </c>
      <c r="BF164" s="113">
        <f>IF(N164="snížená",J164,0)</f>
        <v>0</v>
      </c>
      <c r="BG164" s="113">
        <f>IF(N164="zákl. přenesená",J164,0)</f>
        <v>0</v>
      </c>
      <c r="BH164" s="113">
        <f>IF(N164="sníž. přenesená",J164,0)</f>
        <v>0</v>
      </c>
      <c r="BI164" s="113">
        <f>IF(N164="nulová",J164,0)</f>
        <v>0</v>
      </c>
      <c r="BJ164" s="16" t="s">
        <v>80</v>
      </c>
      <c r="BK164" s="113">
        <f>ROUND(I164*H164,2)</f>
        <v>0</v>
      </c>
      <c r="BL164" s="16" t="s">
        <v>120</v>
      </c>
      <c r="BM164" s="112" t="s">
        <v>445</v>
      </c>
    </row>
    <row r="165" spans="1:65" s="13" customFormat="1" ht="10" x14ac:dyDescent="0.2">
      <c r="B165" s="246"/>
      <c r="C165" s="247"/>
      <c r="D165" s="244" t="s">
        <v>124</v>
      </c>
      <c r="E165" s="248" t="s">
        <v>1</v>
      </c>
      <c r="F165" s="249" t="s">
        <v>446</v>
      </c>
      <c r="G165" s="247"/>
      <c r="H165" s="250">
        <v>15.192</v>
      </c>
      <c r="I165" s="264"/>
      <c r="J165" s="247"/>
      <c r="L165" s="116"/>
      <c r="M165" s="118"/>
      <c r="N165" s="119"/>
      <c r="O165" s="119"/>
      <c r="P165" s="119"/>
      <c r="Q165" s="119"/>
      <c r="R165" s="119"/>
      <c r="S165" s="119"/>
      <c r="T165" s="120"/>
      <c r="AT165" s="117" t="s">
        <v>124</v>
      </c>
      <c r="AU165" s="117" t="s">
        <v>82</v>
      </c>
      <c r="AV165" s="13" t="s">
        <v>82</v>
      </c>
      <c r="AW165" s="13" t="s">
        <v>29</v>
      </c>
      <c r="AX165" s="13" t="s">
        <v>72</v>
      </c>
      <c r="AY165" s="117" t="s">
        <v>114</v>
      </c>
    </row>
    <row r="166" spans="1:65" s="14" customFormat="1" ht="10" x14ac:dyDescent="0.2">
      <c r="B166" s="251"/>
      <c r="C166" s="252"/>
      <c r="D166" s="244" t="s">
        <v>124</v>
      </c>
      <c r="E166" s="253" t="s">
        <v>1</v>
      </c>
      <c r="F166" s="254" t="s">
        <v>126</v>
      </c>
      <c r="G166" s="252"/>
      <c r="H166" s="255">
        <v>15.192</v>
      </c>
      <c r="I166" s="265"/>
      <c r="J166" s="252"/>
      <c r="L166" s="121"/>
      <c r="M166" s="123"/>
      <c r="N166" s="124"/>
      <c r="O166" s="124"/>
      <c r="P166" s="124"/>
      <c r="Q166" s="124"/>
      <c r="R166" s="124"/>
      <c r="S166" s="124"/>
      <c r="T166" s="125"/>
      <c r="AT166" s="122" t="s">
        <v>124</v>
      </c>
      <c r="AU166" s="122" t="s">
        <v>82</v>
      </c>
      <c r="AV166" s="14" t="s">
        <v>120</v>
      </c>
      <c r="AW166" s="14" t="s">
        <v>29</v>
      </c>
      <c r="AX166" s="14" t="s">
        <v>80</v>
      </c>
      <c r="AY166" s="122" t="s">
        <v>114</v>
      </c>
    </row>
    <row r="167" spans="1:65" s="2" customFormat="1" ht="37.75" customHeight="1" x14ac:dyDescent="0.2">
      <c r="A167" s="27"/>
      <c r="B167" s="175"/>
      <c r="C167" s="238" t="s">
        <v>174</v>
      </c>
      <c r="D167" s="238" t="s">
        <v>116</v>
      </c>
      <c r="E167" s="239" t="s">
        <v>157</v>
      </c>
      <c r="F167" s="240" t="s">
        <v>158</v>
      </c>
      <c r="G167" s="241" t="s">
        <v>159</v>
      </c>
      <c r="H167" s="242">
        <v>47.875999999999998</v>
      </c>
      <c r="I167" s="267">
        <v>0</v>
      </c>
      <c r="J167" s="243">
        <f>ROUND(I167*H167,2)</f>
        <v>0</v>
      </c>
      <c r="K167" s="107"/>
      <c r="L167" s="28"/>
      <c r="M167" s="108" t="s">
        <v>1</v>
      </c>
      <c r="N167" s="109" t="s">
        <v>37</v>
      </c>
      <c r="O167" s="110">
        <v>0.23599999999999999</v>
      </c>
      <c r="P167" s="110">
        <f>O167*H167</f>
        <v>11.298735999999998</v>
      </c>
      <c r="Q167" s="110">
        <v>8.4000000000000003E-4</v>
      </c>
      <c r="R167" s="110">
        <f>Q167*H167</f>
        <v>4.0215840000000003E-2</v>
      </c>
      <c r="S167" s="110">
        <v>0</v>
      </c>
      <c r="T167" s="111">
        <f>S167*H167</f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12" t="s">
        <v>120</v>
      </c>
      <c r="AT167" s="112" t="s">
        <v>116</v>
      </c>
      <c r="AU167" s="112" t="s">
        <v>82</v>
      </c>
      <c r="AY167" s="16" t="s">
        <v>114</v>
      </c>
      <c r="BE167" s="113">
        <f>IF(N167="základní",J167,0)</f>
        <v>0</v>
      </c>
      <c r="BF167" s="113">
        <f>IF(N167="snížená",J167,0)</f>
        <v>0</v>
      </c>
      <c r="BG167" s="113">
        <f>IF(N167="zákl. přenesená",J167,0)</f>
        <v>0</v>
      </c>
      <c r="BH167" s="113">
        <f>IF(N167="sníž. přenesená",J167,0)</f>
        <v>0</v>
      </c>
      <c r="BI167" s="113">
        <f>IF(N167="nulová",J167,0)</f>
        <v>0</v>
      </c>
      <c r="BJ167" s="16" t="s">
        <v>80</v>
      </c>
      <c r="BK167" s="113">
        <f>ROUND(I167*H167,2)</f>
        <v>0</v>
      </c>
      <c r="BL167" s="16" t="s">
        <v>120</v>
      </c>
      <c r="BM167" s="112" t="s">
        <v>447</v>
      </c>
    </row>
    <row r="168" spans="1:65" s="2" customFormat="1" ht="27" x14ac:dyDescent="0.2">
      <c r="A168" s="27"/>
      <c r="B168" s="175"/>
      <c r="C168" s="176"/>
      <c r="D168" s="244" t="s">
        <v>122</v>
      </c>
      <c r="E168" s="176"/>
      <c r="F168" s="245" t="s">
        <v>161</v>
      </c>
      <c r="G168" s="176"/>
      <c r="H168" s="176"/>
      <c r="I168" s="263"/>
      <c r="J168" s="176"/>
      <c r="K168" s="27"/>
      <c r="L168" s="28"/>
      <c r="M168" s="114"/>
      <c r="N168" s="115"/>
      <c r="O168" s="51"/>
      <c r="P168" s="51"/>
      <c r="Q168" s="51"/>
      <c r="R168" s="51"/>
      <c r="S168" s="51"/>
      <c r="T168" s="52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T168" s="16" t="s">
        <v>122</v>
      </c>
      <c r="AU168" s="16" t="s">
        <v>82</v>
      </c>
    </row>
    <row r="169" spans="1:65" s="13" customFormat="1" ht="10" x14ac:dyDescent="0.2">
      <c r="B169" s="246"/>
      <c r="C169" s="247"/>
      <c r="D169" s="244" t="s">
        <v>124</v>
      </c>
      <c r="E169" s="248" t="s">
        <v>1</v>
      </c>
      <c r="F169" s="249" t="s">
        <v>448</v>
      </c>
      <c r="G169" s="247"/>
      <c r="H169" s="250">
        <v>47.875999999999998</v>
      </c>
      <c r="I169" s="264"/>
      <c r="J169" s="247"/>
      <c r="L169" s="116"/>
      <c r="M169" s="118"/>
      <c r="N169" s="119"/>
      <c r="O169" s="119"/>
      <c r="P169" s="119"/>
      <c r="Q169" s="119"/>
      <c r="R169" s="119"/>
      <c r="S169" s="119"/>
      <c r="T169" s="120"/>
      <c r="AT169" s="117" t="s">
        <v>124</v>
      </c>
      <c r="AU169" s="117" t="s">
        <v>82</v>
      </c>
      <c r="AV169" s="13" t="s">
        <v>82</v>
      </c>
      <c r="AW169" s="13" t="s">
        <v>29</v>
      </c>
      <c r="AX169" s="13" t="s">
        <v>72</v>
      </c>
      <c r="AY169" s="117" t="s">
        <v>114</v>
      </c>
    </row>
    <row r="170" spans="1:65" s="14" customFormat="1" ht="10" x14ac:dyDescent="0.2">
      <c r="B170" s="251"/>
      <c r="C170" s="252"/>
      <c r="D170" s="244" t="s">
        <v>124</v>
      </c>
      <c r="E170" s="253" t="s">
        <v>1</v>
      </c>
      <c r="F170" s="254" t="s">
        <v>126</v>
      </c>
      <c r="G170" s="252"/>
      <c r="H170" s="255">
        <v>47.875999999999998</v>
      </c>
      <c r="I170" s="265"/>
      <c r="J170" s="252"/>
      <c r="L170" s="121"/>
      <c r="M170" s="123"/>
      <c r="N170" s="124"/>
      <c r="O170" s="124"/>
      <c r="P170" s="124"/>
      <c r="Q170" s="124"/>
      <c r="R170" s="124"/>
      <c r="S170" s="124"/>
      <c r="T170" s="125"/>
      <c r="AT170" s="122" t="s">
        <v>124</v>
      </c>
      <c r="AU170" s="122" t="s">
        <v>82</v>
      </c>
      <c r="AV170" s="14" t="s">
        <v>120</v>
      </c>
      <c r="AW170" s="14" t="s">
        <v>29</v>
      </c>
      <c r="AX170" s="14" t="s">
        <v>80</v>
      </c>
      <c r="AY170" s="122" t="s">
        <v>114</v>
      </c>
    </row>
    <row r="171" spans="1:65" s="2" customFormat="1" ht="44.25" customHeight="1" x14ac:dyDescent="0.2">
      <c r="A171" s="27"/>
      <c r="B171" s="175"/>
      <c r="C171" s="238" t="s">
        <v>178</v>
      </c>
      <c r="D171" s="238" t="s">
        <v>116</v>
      </c>
      <c r="E171" s="239" t="s">
        <v>165</v>
      </c>
      <c r="F171" s="240" t="s">
        <v>166</v>
      </c>
      <c r="G171" s="241" t="s">
        <v>159</v>
      </c>
      <c r="H171" s="242">
        <v>47.88</v>
      </c>
      <c r="I171" s="267">
        <v>0</v>
      </c>
      <c r="J171" s="243">
        <f>ROUND(I171*H171,2)</f>
        <v>0</v>
      </c>
      <c r="K171" s="107"/>
      <c r="L171" s="28"/>
      <c r="M171" s="108" t="s">
        <v>1</v>
      </c>
      <c r="N171" s="109" t="s">
        <v>37</v>
      </c>
      <c r="O171" s="110">
        <v>7.0000000000000007E-2</v>
      </c>
      <c r="P171" s="110">
        <f>O171*H171</f>
        <v>3.3516000000000004</v>
      </c>
      <c r="Q171" s="110">
        <v>0</v>
      </c>
      <c r="R171" s="110">
        <f>Q171*H171</f>
        <v>0</v>
      </c>
      <c r="S171" s="110">
        <v>0</v>
      </c>
      <c r="T171" s="111">
        <f>S171*H171</f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12" t="s">
        <v>120</v>
      </c>
      <c r="AT171" s="112" t="s">
        <v>116</v>
      </c>
      <c r="AU171" s="112" t="s">
        <v>82</v>
      </c>
      <c r="AY171" s="16" t="s">
        <v>114</v>
      </c>
      <c r="BE171" s="113">
        <f>IF(N171="základní",J171,0)</f>
        <v>0</v>
      </c>
      <c r="BF171" s="113">
        <f>IF(N171="snížená",J171,0)</f>
        <v>0</v>
      </c>
      <c r="BG171" s="113">
        <f>IF(N171="zákl. přenesená",J171,0)</f>
        <v>0</v>
      </c>
      <c r="BH171" s="113">
        <f>IF(N171="sníž. přenesená",J171,0)</f>
        <v>0</v>
      </c>
      <c r="BI171" s="113">
        <f>IF(N171="nulová",J171,0)</f>
        <v>0</v>
      </c>
      <c r="BJ171" s="16" t="s">
        <v>80</v>
      </c>
      <c r="BK171" s="113">
        <f>ROUND(I171*H171,2)</f>
        <v>0</v>
      </c>
      <c r="BL171" s="16" t="s">
        <v>120</v>
      </c>
      <c r="BM171" s="112" t="s">
        <v>449</v>
      </c>
    </row>
    <row r="172" spans="1:65" s="2" customFormat="1" ht="27" x14ac:dyDescent="0.2">
      <c r="A172" s="27"/>
      <c r="B172" s="175"/>
      <c r="C172" s="176"/>
      <c r="D172" s="244" t="s">
        <v>122</v>
      </c>
      <c r="E172" s="176"/>
      <c r="F172" s="245" t="s">
        <v>161</v>
      </c>
      <c r="G172" s="176"/>
      <c r="H172" s="176"/>
      <c r="I172" s="263"/>
      <c r="J172" s="176"/>
      <c r="K172" s="27"/>
      <c r="L172" s="28"/>
      <c r="M172" s="114"/>
      <c r="N172" s="115"/>
      <c r="O172" s="51"/>
      <c r="P172" s="51"/>
      <c r="Q172" s="51"/>
      <c r="R172" s="51"/>
      <c r="S172" s="51"/>
      <c r="T172" s="52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T172" s="16" t="s">
        <v>122</v>
      </c>
      <c r="AU172" s="16" t="s">
        <v>82</v>
      </c>
    </row>
    <row r="173" spans="1:65" s="13" customFormat="1" ht="10" x14ac:dyDescent="0.2">
      <c r="B173" s="246"/>
      <c r="C173" s="247"/>
      <c r="D173" s="244" t="s">
        <v>124</v>
      </c>
      <c r="E173" s="248" t="s">
        <v>1</v>
      </c>
      <c r="F173" s="249" t="s">
        <v>450</v>
      </c>
      <c r="G173" s="247"/>
      <c r="H173" s="250">
        <v>47.88</v>
      </c>
      <c r="I173" s="264"/>
      <c r="J173" s="247"/>
      <c r="L173" s="116"/>
      <c r="M173" s="118"/>
      <c r="N173" s="119"/>
      <c r="O173" s="119"/>
      <c r="P173" s="119"/>
      <c r="Q173" s="119"/>
      <c r="R173" s="119"/>
      <c r="S173" s="119"/>
      <c r="T173" s="120"/>
      <c r="AT173" s="117" t="s">
        <v>124</v>
      </c>
      <c r="AU173" s="117" t="s">
        <v>82</v>
      </c>
      <c r="AV173" s="13" t="s">
        <v>82</v>
      </c>
      <c r="AW173" s="13" t="s">
        <v>29</v>
      </c>
      <c r="AX173" s="13" t="s">
        <v>72</v>
      </c>
      <c r="AY173" s="117" t="s">
        <v>114</v>
      </c>
    </row>
    <row r="174" spans="1:65" s="14" customFormat="1" ht="10" x14ac:dyDescent="0.2">
      <c r="B174" s="251"/>
      <c r="C174" s="252"/>
      <c r="D174" s="244" t="s">
        <v>124</v>
      </c>
      <c r="E174" s="253" t="s">
        <v>1</v>
      </c>
      <c r="F174" s="254" t="s">
        <v>126</v>
      </c>
      <c r="G174" s="252"/>
      <c r="H174" s="255">
        <v>47.88</v>
      </c>
      <c r="I174" s="265"/>
      <c r="J174" s="252"/>
      <c r="L174" s="121"/>
      <c r="M174" s="123"/>
      <c r="N174" s="124"/>
      <c r="O174" s="124"/>
      <c r="P174" s="124"/>
      <c r="Q174" s="124"/>
      <c r="R174" s="124"/>
      <c r="S174" s="124"/>
      <c r="T174" s="125"/>
      <c r="AT174" s="122" t="s">
        <v>124</v>
      </c>
      <c r="AU174" s="122" t="s">
        <v>82</v>
      </c>
      <c r="AV174" s="14" t="s">
        <v>120</v>
      </c>
      <c r="AW174" s="14" t="s">
        <v>29</v>
      </c>
      <c r="AX174" s="14" t="s">
        <v>80</v>
      </c>
      <c r="AY174" s="122" t="s">
        <v>114</v>
      </c>
    </row>
    <row r="175" spans="1:65" s="2" customFormat="1" ht="33" customHeight="1" x14ac:dyDescent="0.2">
      <c r="A175" s="27"/>
      <c r="B175" s="175"/>
      <c r="C175" s="238" t="s">
        <v>183</v>
      </c>
      <c r="D175" s="238" t="s">
        <v>116</v>
      </c>
      <c r="E175" s="239" t="s">
        <v>451</v>
      </c>
      <c r="F175" s="240" t="s">
        <v>452</v>
      </c>
      <c r="G175" s="241" t="s">
        <v>129</v>
      </c>
      <c r="H175" s="242">
        <v>96</v>
      </c>
      <c r="I175" s="267">
        <v>0</v>
      </c>
      <c r="J175" s="243">
        <f>ROUND(I175*H175,2)</f>
        <v>0</v>
      </c>
      <c r="K175" s="107"/>
      <c r="L175" s="28"/>
      <c r="M175" s="108" t="s">
        <v>1</v>
      </c>
      <c r="N175" s="109" t="s">
        <v>37</v>
      </c>
      <c r="O175" s="110">
        <v>0.126</v>
      </c>
      <c r="P175" s="110">
        <f>O175*H175</f>
        <v>12.096</v>
      </c>
      <c r="Q175" s="110">
        <v>4.6000000000000001E-4</v>
      </c>
      <c r="R175" s="110">
        <f>Q175*H175</f>
        <v>4.4160000000000005E-2</v>
      </c>
      <c r="S175" s="110">
        <v>0</v>
      </c>
      <c r="T175" s="111">
        <f>S175*H175</f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12" t="s">
        <v>120</v>
      </c>
      <c r="AT175" s="112" t="s">
        <v>116</v>
      </c>
      <c r="AU175" s="112" t="s">
        <v>82</v>
      </c>
      <c r="AY175" s="16" t="s">
        <v>114</v>
      </c>
      <c r="BE175" s="113">
        <f>IF(N175="základní",J175,0)</f>
        <v>0</v>
      </c>
      <c r="BF175" s="113">
        <f>IF(N175="snížená",J175,0)</f>
        <v>0</v>
      </c>
      <c r="BG175" s="113">
        <f>IF(N175="zákl. přenesená",J175,0)</f>
        <v>0</v>
      </c>
      <c r="BH175" s="113">
        <f>IF(N175="sníž. přenesená",J175,0)</f>
        <v>0</v>
      </c>
      <c r="BI175" s="113">
        <f>IF(N175="nulová",J175,0)</f>
        <v>0</v>
      </c>
      <c r="BJ175" s="16" t="s">
        <v>80</v>
      </c>
      <c r="BK175" s="113">
        <f>ROUND(I175*H175,2)</f>
        <v>0</v>
      </c>
      <c r="BL175" s="16" t="s">
        <v>120</v>
      </c>
      <c r="BM175" s="112" t="s">
        <v>453</v>
      </c>
    </row>
    <row r="176" spans="1:65" s="13" customFormat="1" ht="10" x14ac:dyDescent="0.2">
      <c r="B176" s="246"/>
      <c r="C176" s="247"/>
      <c r="D176" s="244" t="s">
        <v>124</v>
      </c>
      <c r="E176" s="248" t="s">
        <v>1</v>
      </c>
      <c r="F176" s="249" t="s">
        <v>454</v>
      </c>
      <c r="G176" s="247"/>
      <c r="H176" s="250">
        <v>96</v>
      </c>
      <c r="I176" s="264"/>
      <c r="J176" s="247"/>
      <c r="L176" s="116"/>
      <c r="M176" s="118"/>
      <c r="N176" s="119"/>
      <c r="O176" s="119"/>
      <c r="P176" s="119"/>
      <c r="Q176" s="119"/>
      <c r="R176" s="119"/>
      <c r="S176" s="119"/>
      <c r="T176" s="120"/>
      <c r="AT176" s="117" t="s">
        <v>124</v>
      </c>
      <c r="AU176" s="117" t="s">
        <v>82</v>
      </c>
      <c r="AV176" s="13" t="s">
        <v>82</v>
      </c>
      <c r="AW176" s="13" t="s">
        <v>29</v>
      </c>
      <c r="AX176" s="13" t="s">
        <v>72</v>
      </c>
      <c r="AY176" s="117" t="s">
        <v>114</v>
      </c>
    </row>
    <row r="177" spans="1:65" s="14" customFormat="1" ht="10" x14ac:dyDescent="0.2">
      <c r="B177" s="251"/>
      <c r="C177" s="252"/>
      <c r="D177" s="244" t="s">
        <v>124</v>
      </c>
      <c r="E177" s="253" t="s">
        <v>1</v>
      </c>
      <c r="F177" s="254" t="s">
        <v>126</v>
      </c>
      <c r="G177" s="252"/>
      <c r="H177" s="255">
        <v>96</v>
      </c>
      <c r="I177" s="265"/>
      <c r="J177" s="252"/>
      <c r="L177" s="121"/>
      <c r="M177" s="123"/>
      <c r="N177" s="124"/>
      <c r="O177" s="124"/>
      <c r="P177" s="124"/>
      <c r="Q177" s="124"/>
      <c r="R177" s="124"/>
      <c r="S177" s="124"/>
      <c r="T177" s="125"/>
      <c r="AT177" s="122" t="s">
        <v>124</v>
      </c>
      <c r="AU177" s="122" t="s">
        <v>82</v>
      </c>
      <c r="AV177" s="14" t="s">
        <v>120</v>
      </c>
      <c r="AW177" s="14" t="s">
        <v>29</v>
      </c>
      <c r="AX177" s="14" t="s">
        <v>80</v>
      </c>
      <c r="AY177" s="122" t="s">
        <v>114</v>
      </c>
    </row>
    <row r="178" spans="1:65" s="2" customFormat="1" ht="37.75" customHeight="1" x14ac:dyDescent="0.2">
      <c r="A178" s="27"/>
      <c r="B178" s="175"/>
      <c r="C178" s="238" t="s">
        <v>188</v>
      </c>
      <c r="D178" s="238" t="s">
        <v>116</v>
      </c>
      <c r="E178" s="239" t="s">
        <v>455</v>
      </c>
      <c r="F178" s="240" t="s">
        <v>456</v>
      </c>
      <c r="G178" s="241" t="s">
        <v>129</v>
      </c>
      <c r="H178" s="242">
        <v>96</v>
      </c>
      <c r="I178" s="267">
        <v>0</v>
      </c>
      <c r="J178" s="243">
        <f>ROUND(I178*H178,2)</f>
        <v>0</v>
      </c>
      <c r="K178" s="107"/>
      <c r="L178" s="28"/>
      <c r="M178" s="108" t="s">
        <v>1</v>
      </c>
      <c r="N178" s="109" t="s">
        <v>37</v>
      </c>
      <c r="O178" s="110">
        <v>3.7999999999999999E-2</v>
      </c>
      <c r="P178" s="110">
        <f>O178*H178</f>
        <v>3.6479999999999997</v>
      </c>
      <c r="Q178" s="110">
        <v>0</v>
      </c>
      <c r="R178" s="110">
        <f>Q178*H178</f>
        <v>0</v>
      </c>
      <c r="S178" s="110">
        <v>0</v>
      </c>
      <c r="T178" s="111">
        <f>S178*H178</f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12" t="s">
        <v>120</v>
      </c>
      <c r="AT178" s="112" t="s">
        <v>116</v>
      </c>
      <c r="AU178" s="112" t="s">
        <v>82</v>
      </c>
      <c r="AY178" s="16" t="s">
        <v>114</v>
      </c>
      <c r="BE178" s="113">
        <f>IF(N178="základní",J178,0)</f>
        <v>0</v>
      </c>
      <c r="BF178" s="113">
        <f>IF(N178="snížená",J178,0)</f>
        <v>0</v>
      </c>
      <c r="BG178" s="113">
        <f>IF(N178="zákl. přenesená",J178,0)</f>
        <v>0</v>
      </c>
      <c r="BH178" s="113">
        <f>IF(N178="sníž. přenesená",J178,0)</f>
        <v>0</v>
      </c>
      <c r="BI178" s="113">
        <f>IF(N178="nulová",J178,0)</f>
        <v>0</v>
      </c>
      <c r="BJ178" s="16" t="s">
        <v>80</v>
      </c>
      <c r="BK178" s="113">
        <f>ROUND(I178*H178,2)</f>
        <v>0</v>
      </c>
      <c r="BL178" s="16" t="s">
        <v>120</v>
      </c>
      <c r="BM178" s="112" t="s">
        <v>457</v>
      </c>
    </row>
    <row r="179" spans="1:65" s="13" customFormat="1" ht="10" x14ac:dyDescent="0.2">
      <c r="B179" s="246"/>
      <c r="C179" s="247"/>
      <c r="D179" s="244" t="s">
        <v>124</v>
      </c>
      <c r="E179" s="248" t="s">
        <v>1</v>
      </c>
      <c r="F179" s="249" t="s">
        <v>458</v>
      </c>
      <c r="G179" s="247"/>
      <c r="H179" s="250">
        <v>96</v>
      </c>
      <c r="I179" s="264"/>
      <c r="J179" s="247"/>
      <c r="L179" s="116"/>
      <c r="M179" s="118"/>
      <c r="N179" s="119"/>
      <c r="O179" s="119"/>
      <c r="P179" s="119"/>
      <c r="Q179" s="119"/>
      <c r="R179" s="119"/>
      <c r="S179" s="119"/>
      <c r="T179" s="120"/>
      <c r="AT179" s="117" t="s">
        <v>124</v>
      </c>
      <c r="AU179" s="117" t="s">
        <v>82</v>
      </c>
      <c r="AV179" s="13" t="s">
        <v>82</v>
      </c>
      <c r="AW179" s="13" t="s">
        <v>29</v>
      </c>
      <c r="AX179" s="13" t="s">
        <v>72</v>
      </c>
      <c r="AY179" s="117" t="s">
        <v>114</v>
      </c>
    </row>
    <row r="180" spans="1:65" s="14" customFormat="1" ht="10" x14ac:dyDescent="0.2">
      <c r="B180" s="251"/>
      <c r="C180" s="252"/>
      <c r="D180" s="244" t="s">
        <v>124</v>
      </c>
      <c r="E180" s="253" t="s">
        <v>1</v>
      </c>
      <c r="F180" s="254" t="s">
        <v>126</v>
      </c>
      <c r="G180" s="252"/>
      <c r="H180" s="255">
        <v>96</v>
      </c>
      <c r="I180" s="265"/>
      <c r="J180" s="252"/>
      <c r="L180" s="121"/>
      <c r="M180" s="123"/>
      <c r="N180" s="124"/>
      <c r="O180" s="124"/>
      <c r="P180" s="124"/>
      <c r="Q180" s="124"/>
      <c r="R180" s="124"/>
      <c r="S180" s="124"/>
      <c r="T180" s="125"/>
      <c r="AT180" s="122" t="s">
        <v>124</v>
      </c>
      <c r="AU180" s="122" t="s">
        <v>82</v>
      </c>
      <c r="AV180" s="14" t="s">
        <v>120</v>
      </c>
      <c r="AW180" s="14" t="s">
        <v>29</v>
      </c>
      <c r="AX180" s="14" t="s">
        <v>80</v>
      </c>
      <c r="AY180" s="122" t="s">
        <v>114</v>
      </c>
    </row>
    <row r="181" spans="1:65" s="2" customFormat="1" ht="24.15" customHeight="1" x14ac:dyDescent="0.2">
      <c r="A181" s="27"/>
      <c r="B181" s="175"/>
      <c r="C181" s="238" t="s">
        <v>192</v>
      </c>
      <c r="D181" s="238" t="s">
        <v>116</v>
      </c>
      <c r="E181" s="239" t="s">
        <v>170</v>
      </c>
      <c r="F181" s="240" t="s">
        <v>171</v>
      </c>
      <c r="G181" s="241" t="s">
        <v>129</v>
      </c>
      <c r="H181" s="242">
        <v>60.11</v>
      </c>
      <c r="I181" s="267">
        <v>0</v>
      </c>
      <c r="J181" s="243">
        <f>ROUND(I181*H181,2)</f>
        <v>0</v>
      </c>
      <c r="K181" s="107"/>
      <c r="L181" s="28"/>
      <c r="M181" s="108" t="s">
        <v>1</v>
      </c>
      <c r="N181" s="109" t="s">
        <v>37</v>
      </c>
      <c r="O181" s="110">
        <v>0</v>
      </c>
      <c r="P181" s="110">
        <f>O181*H181</f>
        <v>0</v>
      </c>
      <c r="Q181" s="110">
        <v>0</v>
      </c>
      <c r="R181" s="110">
        <f>Q181*H181</f>
        <v>0</v>
      </c>
      <c r="S181" s="110">
        <v>0</v>
      </c>
      <c r="T181" s="111">
        <f>S181*H181</f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12" t="s">
        <v>120</v>
      </c>
      <c r="AT181" s="112" t="s">
        <v>116</v>
      </c>
      <c r="AU181" s="112" t="s">
        <v>82</v>
      </c>
      <c r="AY181" s="16" t="s">
        <v>114</v>
      </c>
      <c r="BE181" s="113">
        <f>IF(N181="základní",J181,0)</f>
        <v>0</v>
      </c>
      <c r="BF181" s="113">
        <f>IF(N181="snížená",J181,0)</f>
        <v>0</v>
      </c>
      <c r="BG181" s="113">
        <f>IF(N181="zákl. přenesená",J181,0)</f>
        <v>0</v>
      </c>
      <c r="BH181" s="113">
        <f>IF(N181="sníž. přenesená",J181,0)</f>
        <v>0</v>
      </c>
      <c r="BI181" s="113">
        <f>IF(N181="nulová",J181,0)</f>
        <v>0</v>
      </c>
      <c r="BJ181" s="16" t="s">
        <v>80</v>
      </c>
      <c r="BK181" s="113">
        <f>ROUND(I181*H181,2)</f>
        <v>0</v>
      </c>
      <c r="BL181" s="16" t="s">
        <v>120</v>
      </c>
      <c r="BM181" s="112" t="s">
        <v>459</v>
      </c>
    </row>
    <row r="182" spans="1:65" s="13" customFormat="1" ht="10" x14ac:dyDescent="0.2">
      <c r="B182" s="246"/>
      <c r="C182" s="247"/>
      <c r="D182" s="244" t="s">
        <v>124</v>
      </c>
      <c r="E182" s="248" t="s">
        <v>1</v>
      </c>
      <c r="F182" s="249" t="s">
        <v>460</v>
      </c>
      <c r="G182" s="247"/>
      <c r="H182" s="250">
        <v>60.11</v>
      </c>
      <c r="I182" s="264"/>
      <c r="J182" s="247"/>
      <c r="L182" s="116"/>
      <c r="M182" s="118"/>
      <c r="N182" s="119"/>
      <c r="O182" s="119"/>
      <c r="P182" s="119"/>
      <c r="Q182" s="119"/>
      <c r="R182" s="119"/>
      <c r="S182" s="119"/>
      <c r="T182" s="120"/>
      <c r="AT182" s="117" t="s">
        <v>124</v>
      </c>
      <c r="AU182" s="117" t="s">
        <v>82</v>
      </c>
      <c r="AV182" s="13" t="s">
        <v>82</v>
      </c>
      <c r="AW182" s="13" t="s">
        <v>29</v>
      </c>
      <c r="AX182" s="13" t="s">
        <v>72</v>
      </c>
      <c r="AY182" s="117" t="s">
        <v>114</v>
      </c>
    </row>
    <row r="183" spans="1:65" s="14" customFormat="1" ht="10" x14ac:dyDescent="0.2">
      <c r="B183" s="251"/>
      <c r="C183" s="252"/>
      <c r="D183" s="244" t="s">
        <v>124</v>
      </c>
      <c r="E183" s="253" t="s">
        <v>1</v>
      </c>
      <c r="F183" s="254" t="s">
        <v>126</v>
      </c>
      <c r="G183" s="252"/>
      <c r="H183" s="255">
        <v>60.11</v>
      </c>
      <c r="I183" s="265"/>
      <c r="J183" s="252"/>
      <c r="L183" s="121"/>
      <c r="M183" s="123"/>
      <c r="N183" s="124"/>
      <c r="O183" s="124"/>
      <c r="P183" s="124"/>
      <c r="Q183" s="124"/>
      <c r="R183" s="124"/>
      <c r="S183" s="124"/>
      <c r="T183" s="125"/>
      <c r="AT183" s="122" t="s">
        <v>124</v>
      </c>
      <c r="AU183" s="122" t="s">
        <v>82</v>
      </c>
      <c r="AV183" s="14" t="s">
        <v>120</v>
      </c>
      <c r="AW183" s="14" t="s">
        <v>29</v>
      </c>
      <c r="AX183" s="14" t="s">
        <v>80</v>
      </c>
      <c r="AY183" s="122" t="s">
        <v>114</v>
      </c>
    </row>
    <row r="184" spans="1:65" s="2" customFormat="1" ht="24.15" customHeight="1" x14ac:dyDescent="0.2">
      <c r="A184" s="27"/>
      <c r="B184" s="175"/>
      <c r="C184" s="238" t="s">
        <v>8</v>
      </c>
      <c r="D184" s="238" t="s">
        <v>116</v>
      </c>
      <c r="E184" s="239" t="s">
        <v>175</v>
      </c>
      <c r="F184" s="240" t="s">
        <v>176</v>
      </c>
      <c r="G184" s="241" t="s">
        <v>129</v>
      </c>
      <c r="H184" s="242">
        <v>60.11</v>
      </c>
      <c r="I184" s="267">
        <v>0</v>
      </c>
      <c r="J184" s="243">
        <f>ROUND(I184*H184,2)</f>
        <v>0</v>
      </c>
      <c r="K184" s="107"/>
      <c r="L184" s="28"/>
      <c r="M184" s="108" t="s">
        <v>1</v>
      </c>
      <c r="N184" s="109" t="s">
        <v>37</v>
      </c>
      <c r="O184" s="110">
        <v>0</v>
      </c>
      <c r="P184" s="110">
        <f>O184*H184</f>
        <v>0</v>
      </c>
      <c r="Q184" s="110">
        <v>0</v>
      </c>
      <c r="R184" s="110">
        <f>Q184*H184</f>
        <v>0</v>
      </c>
      <c r="S184" s="110">
        <v>0</v>
      </c>
      <c r="T184" s="111">
        <f>S184*H184</f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12" t="s">
        <v>120</v>
      </c>
      <c r="AT184" s="112" t="s">
        <v>116</v>
      </c>
      <c r="AU184" s="112" t="s">
        <v>82</v>
      </c>
      <c r="AY184" s="16" t="s">
        <v>114</v>
      </c>
      <c r="BE184" s="113">
        <f>IF(N184="základní",J184,0)</f>
        <v>0</v>
      </c>
      <c r="BF184" s="113">
        <f>IF(N184="snížená",J184,0)</f>
        <v>0</v>
      </c>
      <c r="BG184" s="113">
        <f>IF(N184="zákl. přenesená",J184,0)</f>
        <v>0</v>
      </c>
      <c r="BH184" s="113">
        <f>IF(N184="sníž. přenesená",J184,0)</f>
        <v>0</v>
      </c>
      <c r="BI184" s="113">
        <f>IF(N184="nulová",J184,0)</f>
        <v>0</v>
      </c>
      <c r="BJ184" s="16" t="s">
        <v>80</v>
      </c>
      <c r="BK184" s="113">
        <f>ROUND(I184*H184,2)</f>
        <v>0</v>
      </c>
      <c r="BL184" s="16" t="s">
        <v>120</v>
      </c>
      <c r="BM184" s="112" t="s">
        <v>461</v>
      </c>
    </row>
    <row r="185" spans="1:65" s="13" customFormat="1" ht="10" x14ac:dyDescent="0.2">
      <c r="B185" s="246"/>
      <c r="C185" s="247"/>
      <c r="D185" s="244" t="s">
        <v>124</v>
      </c>
      <c r="E185" s="248" t="s">
        <v>1</v>
      </c>
      <c r="F185" s="249" t="s">
        <v>460</v>
      </c>
      <c r="G185" s="247"/>
      <c r="H185" s="250">
        <v>60.11</v>
      </c>
      <c r="I185" s="264"/>
      <c r="J185" s="247"/>
      <c r="L185" s="116"/>
      <c r="M185" s="118"/>
      <c r="N185" s="119"/>
      <c r="O185" s="119"/>
      <c r="P185" s="119"/>
      <c r="Q185" s="119"/>
      <c r="R185" s="119"/>
      <c r="S185" s="119"/>
      <c r="T185" s="120"/>
      <c r="AT185" s="117" t="s">
        <v>124</v>
      </c>
      <c r="AU185" s="117" t="s">
        <v>82</v>
      </c>
      <c r="AV185" s="13" t="s">
        <v>82</v>
      </c>
      <c r="AW185" s="13" t="s">
        <v>29</v>
      </c>
      <c r="AX185" s="13" t="s">
        <v>72</v>
      </c>
      <c r="AY185" s="117" t="s">
        <v>114</v>
      </c>
    </row>
    <row r="186" spans="1:65" s="14" customFormat="1" ht="10" x14ac:dyDescent="0.2">
      <c r="B186" s="251"/>
      <c r="C186" s="252"/>
      <c r="D186" s="244" t="s">
        <v>124</v>
      </c>
      <c r="E186" s="253" t="s">
        <v>1</v>
      </c>
      <c r="F186" s="254" t="s">
        <v>126</v>
      </c>
      <c r="G186" s="252"/>
      <c r="H186" s="255">
        <v>60.11</v>
      </c>
      <c r="I186" s="265"/>
      <c r="J186" s="252"/>
      <c r="L186" s="121"/>
      <c r="M186" s="123"/>
      <c r="N186" s="124"/>
      <c r="O186" s="124"/>
      <c r="P186" s="124"/>
      <c r="Q186" s="124"/>
      <c r="R186" s="124"/>
      <c r="S186" s="124"/>
      <c r="T186" s="125"/>
      <c r="AT186" s="122" t="s">
        <v>124</v>
      </c>
      <c r="AU186" s="122" t="s">
        <v>82</v>
      </c>
      <c r="AV186" s="14" t="s">
        <v>120</v>
      </c>
      <c r="AW186" s="14" t="s">
        <v>29</v>
      </c>
      <c r="AX186" s="14" t="s">
        <v>80</v>
      </c>
      <c r="AY186" s="122" t="s">
        <v>114</v>
      </c>
    </row>
    <row r="187" spans="1:65" s="2" customFormat="1" ht="62.75" customHeight="1" x14ac:dyDescent="0.2">
      <c r="A187" s="27"/>
      <c r="B187" s="175"/>
      <c r="C187" s="238" t="s">
        <v>200</v>
      </c>
      <c r="D187" s="238" t="s">
        <v>116</v>
      </c>
      <c r="E187" s="239" t="s">
        <v>179</v>
      </c>
      <c r="F187" s="240" t="s">
        <v>180</v>
      </c>
      <c r="G187" s="241" t="s">
        <v>129</v>
      </c>
      <c r="H187" s="242">
        <v>15.58</v>
      </c>
      <c r="I187" s="267">
        <v>0</v>
      </c>
      <c r="J187" s="243">
        <f>ROUND(I187*H187,2)</f>
        <v>0</v>
      </c>
      <c r="K187" s="107"/>
      <c r="L187" s="28"/>
      <c r="M187" s="108" t="s">
        <v>1</v>
      </c>
      <c r="N187" s="109" t="s">
        <v>37</v>
      </c>
      <c r="O187" s="110">
        <v>8.6999999999999994E-2</v>
      </c>
      <c r="P187" s="110">
        <f>O187*H187</f>
        <v>1.3554599999999999</v>
      </c>
      <c r="Q187" s="110">
        <v>0</v>
      </c>
      <c r="R187" s="110">
        <f>Q187*H187</f>
        <v>0</v>
      </c>
      <c r="S187" s="110">
        <v>0</v>
      </c>
      <c r="T187" s="111">
        <f>S187*H187</f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12" t="s">
        <v>120</v>
      </c>
      <c r="AT187" s="112" t="s">
        <v>116</v>
      </c>
      <c r="AU187" s="112" t="s">
        <v>82</v>
      </c>
      <c r="AY187" s="16" t="s">
        <v>114</v>
      </c>
      <c r="BE187" s="113">
        <f>IF(N187="základní",J187,0)</f>
        <v>0</v>
      </c>
      <c r="BF187" s="113">
        <f>IF(N187="snížená",J187,0)</f>
        <v>0</v>
      </c>
      <c r="BG187" s="113">
        <f>IF(N187="zákl. přenesená",J187,0)</f>
        <v>0</v>
      </c>
      <c r="BH187" s="113">
        <f>IF(N187="sníž. přenesená",J187,0)</f>
        <v>0</v>
      </c>
      <c r="BI187" s="113">
        <f>IF(N187="nulová",J187,0)</f>
        <v>0</v>
      </c>
      <c r="BJ187" s="16" t="s">
        <v>80</v>
      </c>
      <c r="BK187" s="113">
        <f>ROUND(I187*H187,2)</f>
        <v>0</v>
      </c>
      <c r="BL187" s="16" t="s">
        <v>120</v>
      </c>
      <c r="BM187" s="112" t="s">
        <v>462</v>
      </c>
    </row>
    <row r="188" spans="1:65" s="13" customFormat="1" ht="10" x14ac:dyDescent="0.2">
      <c r="B188" s="246"/>
      <c r="C188" s="247"/>
      <c r="D188" s="244" t="s">
        <v>124</v>
      </c>
      <c r="E188" s="248" t="s">
        <v>1</v>
      </c>
      <c r="F188" s="249" t="s">
        <v>463</v>
      </c>
      <c r="G188" s="247"/>
      <c r="H188" s="250">
        <v>15.58</v>
      </c>
      <c r="I188" s="264"/>
      <c r="J188" s="247"/>
      <c r="L188" s="116"/>
      <c r="M188" s="118"/>
      <c r="N188" s="119"/>
      <c r="O188" s="119"/>
      <c r="P188" s="119"/>
      <c r="Q188" s="119"/>
      <c r="R188" s="119"/>
      <c r="S188" s="119"/>
      <c r="T188" s="120"/>
      <c r="AT188" s="117" t="s">
        <v>124</v>
      </c>
      <c r="AU188" s="117" t="s">
        <v>82</v>
      </c>
      <c r="AV188" s="13" t="s">
        <v>82</v>
      </c>
      <c r="AW188" s="13" t="s">
        <v>29</v>
      </c>
      <c r="AX188" s="13" t="s">
        <v>72</v>
      </c>
      <c r="AY188" s="117" t="s">
        <v>114</v>
      </c>
    </row>
    <row r="189" spans="1:65" s="14" customFormat="1" ht="10" x14ac:dyDescent="0.2">
      <c r="B189" s="251"/>
      <c r="C189" s="252"/>
      <c r="D189" s="244" t="s">
        <v>124</v>
      </c>
      <c r="E189" s="253" t="s">
        <v>1</v>
      </c>
      <c r="F189" s="254" t="s">
        <v>126</v>
      </c>
      <c r="G189" s="252"/>
      <c r="H189" s="255">
        <v>15.58</v>
      </c>
      <c r="I189" s="265"/>
      <c r="J189" s="252"/>
      <c r="L189" s="121"/>
      <c r="M189" s="123"/>
      <c r="N189" s="124"/>
      <c r="O189" s="124"/>
      <c r="P189" s="124"/>
      <c r="Q189" s="124"/>
      <c r="R189" s="124"/>
      <c r="S189" s="124"/>
      <c r="T189" s="125"/>
      <c r="AT189" s="122" t="s">
        <v>124</v>
      </c>
      <c r="AU189" s="122" t="s">
        <v>82</v>
      </c>
      <c r="AV189" s="14" t="s">
        <v>120</v>
      </c>
      <c r="AW189" s="14" t="s">
        <v>29</v>
      </c>
      <c r="AX189" s="14" t="s">
        <v>80</v>
      </c>
      <c r="AY189" s="122" t="s">
        <v>114</v>
      </c>
    </row>
    <row r="190" spans="1:65" s="2" customFormat="1" ht="62.75" customHeight="1" x14ac:dyDescent="0.2">
      <c r="A190" s="27"/>
      <c r="B190" s="175"/>
      <c r="C190" s="238" t="s">
        <v>204</v>
      </c>
      <c r="D190" s="238" t="s">
        <v>116</v>
      </c>
      <c r="E190" s="239" t="s">
        <v>184</v>
      </c>
      <c r="F190" s="240" t="s">
        <v>185</v>
      </c>
      <c r="G190" s="241" t="s">
        <v>129</v>
      </c>
      <c r="H190" s="242">
        <v>15.58</v>
      </c>
      <c r="I190" s="267">
        <v>0</v>
      </c>
      <c r="J190" s="243">
        <f>ROUND(I190*H190,2)</f>
        <v>0</v>
      </c>
      <c r="K190" s="107"/>
      <c r="L190" s="28"/>
      <c r="M190" s="108" t="s">
        <v>1</v>
      </c>
      <c r="N190" s="109" t="s">
        <v>37</v>
      </c>
      <c r="O190" s="110">
        <v>7.8E-2</v>
      </c>
      <c r="P190" s="110">
        <f>O190*H190</f>
        <v>1.2152400000000001</v>
      </c>
      <c r="Q190" s="110">
        <v>0</v>
      </c>
      <c r="R190" s="110">
        <f>Q190*H190</f>
        <v>0</v>
      </c>
      <c r="S190" s="110">
        <v>0</v>
      </c>
      <c r="T190" s="111">
        <f>S190*H190</f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R190" s="112" t="s">
        <v>120</v>
      </c>
      <c r="AT190" s="112" t="s">
        <v>116</v>
      </c>
      <c r="AU190" s="112" t="s">
        <v>82</v>
      </c>
      <c r="AY190" s="16" t="s">
        <v>114</v>
      </c>
      <c r="BE190" s="113">
        <f>IF(N190="základní",J190,0)</f>
        <v>0</v>
      </c>
      <c r="BF190" s="113">
        <f>IF(N190="snížená",J190,0)</f>
        <v>0</v>
      </c>
      <c r="BG190" s="113">
        <f>IF(N190="zákl. přenesená",J190,0)</f>
        <v>0</v>
      </c>
      <c r="BH190" s="113">
        <f>IF(N190="sníž. přenesená",J190,0)</f>
        <v>0</v>
      </c>
      <c r="BI190" s="113">
        <f>IF(N190="nulová",J190,0)</f>
        <v>0</v>
      </c>
      <c r="BJ190" s="16" t="s">
        <v>80</v>
      </c>
      <c r="BK190" s="113">
        <f>ROUND(I190*H190,2)</f>
        <v>0</v>
      </c>
      <c r="BL190" s="16" t="s">
        <v>120</v>
      </c>
      <c r="BM190" s="112" t="s">
        <v>464</v>
      </c>
    </row>
    <row r="191" spans="1:65" s="13" customFormat="1" ht="10" x14ac:dyDescent="0.2">
      <c r="B191" s="246"/>
      <c r="C191" s="247"/>
      <c r="D191" s="244" t="s">
        <v>124</v>
      </c>
      <c r="E191" s="248" t="s">
        <v>1</v>
      </c>
      <c r="F191" s="249" t="s">
        <v>465</v>
      </c>
      <c r="G191" s="247"/>
      <c r="H191" s="250">
        <v>15.58</v>
      </c>
      <c r="I191" s="264"/>
      <c r="J191" s="247"/>
      <c r="L191" s="116"/>
      <c r="M191" s="118"/>
      <c r="N191" s="119"/>
      <c r="O191" s="119"/>
      <c r="P191" s="119"/>
      <c r="Q191" s="119"/>
      <c r="R191" s="119"/>
      <c r="S191" s="119"/>
      <c r="T191" s="120"/>
      <c r="AT191" s="117" t="s">
        <v>124</v>
      </c>
      <c r="AU191" s="117" t="s">
        <v>82</v>
      </c>
      <c r="AV191" s="13" t="s">
        <v>82</v>
      </c>
      <c r="AW191" s="13" t="s">
        <v>29</v>
      </c>
      <c r="AX191" s="13" t="s">
        <v>72</v>
      </c>
      <c r="AY191" s="117" t="s">
        <v>114</v>
      </c>
    </row>
    <row r="192" spans="1:65" s="14" customFormat="1" ht="10" x14ac:dyDescent="0.2">
      <c r="B192" s="251"/>
      <c r="C192" s="252"/>
      <c r="D192" s="244" t="s">
        <v>124</v>
      </c>
      <c r="E192" s="253" t="s">
        <v>1</v>
      </c>
      <c r="F192" s="254" t="s">
        <v>126</v>
      </c>
      <c r="G192" s="252"/>
      <c r="H192" s="255">
        <v>15.58</v>
      </c>
      <c r="I192" s="265"/>
      <c r="J192" s="252"/>
      <c r="L192" s="121"/>
      <c r="M192" s="123"/>
      <c r="N192" s="124"/>
      <c r="O192" s="124"/>
      <c r="P192" s="124"/>
      <c r="Q192" s="124"/>
      <c r="R192" s="124"/>
      <c r="S192" s="124"/>
      <c r="T192" s="125"/>
      <c r="AT192" s="122" t="s">
        <v>124</v>
      </c>
      <c r="AU192" s="122" t="s">
        <v>82</v>
      </c>
      <c r="AV192" s="14" t="s">
        <v>120</v>
      </c>
      <c r="AW192" s="14" t="s">
        <v>29</v>
      </c>
      <c r="AX192" s="14" t="s">
        <v>80</v>
      </c>
      <c r="AY192" s="122" t="s">
        <v>114</v>
      </c>
    </row>
    <row r="193" spans="1:65" s="2" customFormat="1" ht="62.75" customHeight="1" x14ac:dyDescent="0.2">
      <c r="A193" s="27"/>
      <c r="B193" s="175"/>
      <c r="C193" s="238" t="s">
        <v>209</v>
      </c>
      <c r="D193" s="238" t="s">
        <v>116</v>
      </c>
      <c r="E193" s="239" t="s">
        <v>189</v>
      </c>
      <c r="F193" s="240" t="s">
        <v>190</v>
      </c>
      <c r="G193" s="241" t="s">
        <v>129</v>
      </c>
      <c r="H193" s="242">
        <v>15.58</v>
      </c>
      <c r="I193" s="267">
        <v>0</v>
      </c>
      <c r="J193" s="243">
        <f>ROUND(I193*H193,2)</f>
        <v>0</v>
      </c>
      <c r="K193" s="107"/>
      <c r="L193" s="28"/>
      <c r="M193" s="108" t="s">
        <v>1</v>
      </c>
      <c r="N193" s="109" t="s">
        <v>37</v>
      </c>
      <c r="O193" s="110">
        <v>9.9000000000000005E-2</v>
      </c>
      <c r="P193" s="110">
        <f>O193*H193</f>
        <v>1.5424200000000001</v>
      </c>
      <c r="Q193" s="110">
        <v>0</v>
      </c>
      <c r="R193" s="110">
        <f>Q193*H193</f>
        <v>0</v>
      </c>
      <c r="S193" s="110">
        <v>0</v>
      </c>
      <c r="T193" s="111">
        <f>S193*H193</f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12" t="s">
        <v>120</v>
      </c>
      <c r="AT193" s="112" t="s">
        <v>116</v>
      </c>
      <c r="AU193" s="112" t="s">
        <v>82</v>
      </c>
      <c r="AY193" s="16" t="s">
        <v>114</v>
      </c>
      <c r="BE193" s="113">
        <f>IF(N193="základní",J193,0)</f>
        <v>0</v>
      </c>
      <c r="BF193" s="113">
        <f>IF(N193="snížená",J193,0)</f>
        <v>0</v>
      </c>
      <c r="BG193" s="113">
        <f>IF(N193="zákl. přenesená",J193,0)</f>
        <v>0</v>
      </c>
      <c r="BH193" s="113">
        <f>IF(N193="sníž. přenesená",J193,0)</f>
        <v>0</v>
      </c>
      <c r="BI193" s="113">
        <f>IF(N193="nulová",J193,0)</f>
        <v>0</v>
      </c>
      <c r="BJ193" s="16" t="s">
        <v>80</v>
      </c>
      <c r="BK193" s="113">
        <f>ROUND(I193*H193,2)</f>
        <v>0</v>
      </c>
      <c r="BL193" s="16" t="s">
        <v>120</v>
      </c>
      <c r="BM193" s="112" t="s">
        <v>466</v>
      </c>
    </row>
    <row r="194" spans="1:65" s="13" customFormat="1" ht="10" x14ac:dyDescent="0.2">
      <c r="B194" s="246"/>
      <c r="C194" s="247"/>
      <c r="D194" s="244" t="s">
        <v>124</v>
      </c>
      <c r="E194" s="248" t="s">
        <v>1</v>
      </c>
      <c r="F194" s="249" t="s">
        <v>463</v>
      </c>
      <c r="G194" s="247"/>
      <c r="H194" s="250">
        <v>15.58</v>
      </c>
      <c r="I194" s="264"/>
      <c r="J194" s="247"/>
      <c r="L194" s="116"/>
      <c r="M194" s="118"/>
      <c r="N194" s="119"/>
      <c r="O194" s="119"/>
      <c r="P194" s="119"/>
      <c r="Q194" s="119"/>
      <c r="R194" s="119"/>
      <c r="S194" s="119"/>
      <c r="T194" s="120"/>
      <c r="AT194" s="117" t="s">
        <v>124</v>
      </c>
      <c r="AU194" s="117" t="s">
        <v>82</v>
      </c>
      <c r="AV194" s="13" t="s">
        <v>82</v>
      </c>
      <c r="AW194" s="13" t="s">
        <v>29</v>
      </c>
      <c r="AX194" s="13" t="s">
        <v>72</v>
      </c>
      <c r="AY194" s="117" t="s">
        <v>114</v>
      </c>
    </row>
    <row r="195" spans="1:65" s="14" customFormat="1" ht="10" x14ac:dyDescent="0.2">
      <c r="B195" s="251"/>
      <c r="C195" s="252"/>
      <c r="D195" s="244" t="s">
        <v>124</v>
      </c>
      <c r="E195" s="253" t="s">
        <v>1</v>
      </c>
      <c r="F195" s="254" t="s">
        <v>126</v>
      </c>
      <c r="G195" s="252"/>
      <c r="H195" s="255">
        <v>15.58</v>
      </c>
      <c r="I195" s="265"/>
      <c r="J195" s="252"/>
      <c r="L195" s="121"/>
      <c r="M195" s="123"/>
      <c r="N195" s="124"/>
      <c r="O195" s="124"/>
      <c r="P195" s="124"/>
      <c r="Q195" s="124"/>
      <c r="R195" s="124"/>
      <c r="S195" s="124"/>
      <c r="T195" s="125"/>
      <c r="AT195" s="122" t="s">
        <v>124</v>
      </c>
      <c r="AU195" s="122" t="s">
        <v>82</v>
      </c>
      <c r="AV195" s="14" t="s">
        <v>120</v>
      </c>
      <c r="AW195" s="14" t="s">
        <v>29</v>
      </c>
      <c r="AX195" s="14" t="s">
        <v>80</v>
      </c>
      <c r="AY195" s="122" t="s">
        <v>114</v>
      </c>
    </row>
    <row r="196" spans="1:65" s="2" customFormat="1" ht="62.75" customHeight="1" x14ac:dyDescent="0.2">
      <c r="A196" s="27"/>
      <c r="B196" s="175"/>
      <c r="C196" s="238" t="s">
        <v>216</v>
      </c>
      <c r="D196" s="238" t="s">
        <v>116</v>
      </c>
      <c r="E196" s="239" t="s">
        <v>193</v>
      </c>
      <c r="F196" s="240" t="s">
        <v>194</v>
      </c>
      <c r="G196" s="241" t="s">
        <v>129</v>
      </c>
      <c r="H196" s="242">
        <v>15.58</v>
      </c>
      <c r="I196" s="267">
        <v>0</v>
      </c>
      <c r="J196" s="243">
        <f>ROUND(I196*H196,2)</f>
        <v>0</v>
      </c>
      <c r="K196" s="107"/>
      <c r="L196" s="28"/>
      <c r="M196" s="108" t="s">
        <v>1</v>
      </c>
      <c r="N196" s="109" t="s">
        <v>37</v>
      </c>
      <c r="O196" s="110">
        <v>8.7999999999999995E-2</v>
      </c>
      <c r="P196" s="110">
        <f>O196*H196</f>
        <v>1.37104</v>
      </c>
      <c r="Q196" s="110">
        <v>0</v>
      </c>
      <c r="R196" s="110">
        <f>Q196*H196</f>
        <v>0</v>
      </c>
      <c r="S196" s="110">
        <v>0</v>
      </c>
      <c r="T196" s="111">
        <f>S196*H196</f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12" t="s">
        <v>120</v>
      </c>
      <c r="AT196" s="112" t="s">
        <v>116</v>
      </c>
      <c r="AU196" s="112" t="s">
        <v>82</v>
      </c>
      <c r="AY196" s="16" t="s">
        <v>114</v>
      </c>
      <c r="BE196" s="113">
        <f>IF(N196="základní",J196,0)</f>
        <v>0</v>
      </c>
      <c r="BF196" s="113">
        <f>IF(N196="snížená",J196,0)</f>
        <v>0</v>
      </c>
      <c r="BG196" s="113">
        <f>IF(N196="zákl. přenesená",J196,0)</f>
        <v>0</v>
      </c>
      <c r="BH196" s="113">
        <f>IF(N196="sníž. přenesená",J196,0)</f>
        <v>0</v>
      </c>
      <c r="BI196" s="113">
        <f>IF(N196="nulová",J196,0)</f>
        <v>0</v>
      </c>
      <c r="BJ196" s="16" t="s">
        <v>80</v>
      </c>
      <c r="BK196" s="113">
        <f>ROUND(I196*H196,2)</f>
        <v>0</v>
      </c>
      <c r="BL196" s="16" t="s">
        <v>120</v>
      </c>
      <c r="BM196" s="112" t="s">
        <v>467</v>
      </c>
    </row>
    <row r="197" spans="1:65" s="13" customFormat="1" ht="10" x14ac:dyDescent="0.2">
      <c r="B197" s="246"/>
      <c r="C197" s="247"/>
      <c r="D197" s="244" t="s">
        <v>124</v>
      </c>
      <c r="E197" s="248" t="s">
        <v>1</v>
      </c>
      <c r="F197" s="249" t="s">
        <v>465</v>
      </c>
      <c r="G197" s="247"/>
      <c r="H197" s="250">
        <v>15.58</v>
      </c>
      <c r="I197" s="264"/>
      <c r="J197" s="247"/>
      <c r="L197" s="116"/>
      <c r="M197" s="118"/>
      <c r="N197" s="119"/>
      <c r="O197" s="119"/>
      <c r="P197" s="119"/>
      <c r="Q197" s="119"/>
      <c r="R197" s="119"/>
      <c r="S197" s="119"/>
      <c r="T197" s="120"/>
      <c r="AT197" s="117" t="s">
        <v>124</v>
      </c>
      <c r="AU197" s="117" t="s">
        <v>82</v>
      </c>
      <c r="AV197" s="13" t="s">
        <v>82</v>
      </c>
      <c r="AW197" s="13" t="s">
        <v>29</v>
      </c>
      <c r="AX197" s="13" t="s">
        <v>72</v>
      </c>
      <c r="AY197" s="117" t="s">
        <v>114</v>
      </c>
    </row>
    <row r="198" spans="1:65" s="14" customFormat="1" ht="10" x14ac:dyDescent="0.2">
      <c r="B198" s="251"/>
      <c r="C198" s="252"/>
      <c r="D198" s="244" t="s">
        <v>124</v>
      </c>
      <c r="E198" s="253" t="s">
        <v>1</v>
      </c>
      <c r="F198" s="254" t="s">
        <v>126</v>
      </c>
      <c r="G198" s="252"/>
      <c r="H198" s="255">
        <v>15.58</v>
      </c>
      <c r="I198" s="265"/>
      <c r="J198" s="252"/>
      <c r="L198" s="121"/>
      <c r="M198" s="123"/>
      <c r="N198" s="124"/>
      <c r="O198" s="124"/>
      <c r="P198" s="124"/>
      <c r="Q198" s="124"/>
      <c r="R198" s="124"/>
      <c r="S198" s="124"/>
      <c r="T198" s="125"/>
      <c r="AT198" s="122" t="s">
        <v>124</v>
      </c>
      <c r="AU198" s="122" t="s">
        <v>82</v>
      </c>
      <c r="AV198" s="14" t="s">
        <v>120</v>
      </c>
      <c r="AW198" s="14" t="s">
        <v>29</v>
      </c>
      <c r="AX198" s="14" t="s">
        <v>80</v>
      </c>
      <c r="AY198" s="122" t="s">
        <v>114</v>
      </c>
    </row>
    <row r="199" spans="1:65" s="2" customFormat="1" ht="24.15" customHeight="1" x14ac:dyDescent="0.2">
      <c r="A199" s="27"/>
      <c r="B199" s="175"/>
      <c r="C199" s="238" t="s">
        <v>221</v>
      </c>
      <c r="D199" s="238" t="s">
        <v>116</v>
      </c>
      <c r="E199" s="239" t="s">
        <v>196</v>
      </c>
      <c r="F199" s="240" t="s">
        <v>197</v>
      </c>
      <c r="G199" s="241" t="s">
        <v>129</v>
      </c>
      <c r="H199" s="242">
        <v>15.58</v>
      </c>
      <c r="I199" s="267">
        <v>0</v>
      </c>
      <c r="J199" s="243">
        <f>ROUND(I199*H199,2)</f>
        <v>0</v>
      </c>
      <c r="K199" s="107"/>
      <c r="L199" s="28"/>
      <c r="M199" s="108" t="s">
        <v>1</v>
      </c>
      <c r="N199" s="109" t="s">
        <v>37</v>
      </c>
      <c r="O199" s="110">
        <v>7.1999999999999995E-2</v>
      </c>
      <c r="P199" s="110">
        <f>O199*H199</f>
        <v>1.1217599999999999</v>
      </c>
      <c r="Q199" s="110">
        <v>0</v>
      </c>
      <c r="R199" s="110">
        <f>Q199*H199</f>
        <v>0</v>
      </c>
      <c r="S199" s="110">
        <v>0</v>
      </c>
      <c r="T199" s="111">
        <f>S199*H199</f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12" t="s">
        <v>120</v>
      </c>
      <c r="AT199" s="112" t="s">
        <v>116</v>
      </c>
      <c r="AU199" s="112" t="s">
        <v>82</v>
      </c>
      <c r="AY199" s="16" t="s">
        <v>114</v>
      </c>
      <c r="BE199" s="113">
        <f>IF(N199="základní",J199,0)</f>
        <v>0</v>
      </c>
      <c r="BF199" s="113">
        <f>IF(N199="snížená",J199,0)</f>
        <v>0</v>
      </c>
      <c r="BG199" s="113">
        <f>IF(N199="zákl. přenesená",J199,0)</f>
        <v>0</v>
      </c>
      <c r="BH199" s="113">
        <f>IF(N199="sníž. přenesená",J199,0)</f>
        <v>0</v>
      </c>
      <c r="BI199" s="113">
        <f>IF(N199="nulová",J199,0)</f>
        <v>0</v>
      </c>
      <c r="BJ199" s="16" t="s">
        <v>80</v>
      </c>
      <c r="BK199" s="113">
        <f>ROUND(I199*H199,2)</f>
        <v>0</v>
      </c>
      <c r="BL199" s="16" t="s">
        <v>120</v>
      </c>
      <c r="BM199" s="112" t="s">
        <v>468</v>
      </c>
    </row>
    <row r="200" spans="1:65" s="13" customFormat="1" ht="10" x14ac:dyDescent="0.2">
      <c r="B200" s="246"/>
      <c r="C200" s="247"/>
      <c r="D200" s="244" t="s">
        <v>124</v>
      </c>
      <c r="E200" s="248" t="s">
        <v>1</v>
      </c>
      <c r="F200" s="249" t="s">
        <v>469</v>
      </c>
      <c r="G200" s="247"/>
      <c r="H200" s="250">
        <v>15.58</v>
      </c>
      <c r="I200" s="264"/>
      <c r="J200" s="247"/>
      <c r="L200" s="116"/>
      <c r="M200" s="118"/>
      <c r="N200" s="119"/>
      <c r="O200" s="119"/>
      <c r="P200" s="119"/>
      <c r="Q200" s="119"/>
      <c r="R200" s="119"/>
      <c r="S200" s="119"/>
      <c r="T200" s="120"/>
      <c r="AT200" s="117" t="s">
        <v>124</v>
      </c>
      <c r="AU200" s="117" t="s">
        <v>82</v>
      </c>
      <c r="AV200" s="13" t="s">
        <v>82</v>
      </c>
      <c r="AW200" s="13" t="s">
        <v>29</v>
      </c>
      <c r="AX200" s="13" t="s">
        <v>72</v>
      </c>
      <c r="AY200" s="117" t="s">
        <v>114</v>
      </c>
    </row>
    <row r="201" spans="1:65" s="14" customFormat="1" ht="10" x14ac:dyDescent="0.2">
      <c r="B201" s="251"/>
      <c r="C201" s="252"/>
      <c r="D201" s="244" t="s">
        <v>124</v>
      </c>
      <c r="E201" s="253" t="s">
        <v>1</v>
      </c>
      <c r="F201" s="254" t="s">
        <v>126</v>
      </c>
      <c r="G201" s="252"/>
      <c r="H201" s="255">
        <v>15.58</v>
      </c>
      <c r="I201" s="265"/>
      <c r="J201" s="252"/>
      <c r="L201" s="121"/>
      <c r="M201" s="123"/>
      <c r="N201" s="124"/>
      <c r="O201" s="124"/>
      <c r="P201" s="124"/>
      <c r="Q201" s="124"/>
      <c r="R201" s="124"/>
      <c r="S201" s="124"/>
      <c r="T201" s="125"/>
      <c r="AT201" s="122" t="s">
        <v>124</v>
      </c>
      <c r="AU201" s="122" t="s">
        <v>82</v>
      </c>
      <c r="AV201" s="14" t="s">
        <v>120</v>
      </c>
      <c r="AW201" s="14" t="s">
        <v>29</v>
      </c>
      <c r="AX201" s="14" t="s">
        <v>80</v>
      </c>
      <c r="AY201" s="122" t="s">
        <v>114</v>
      </c>
    </row>
    <row r="202" spans="1:65" s="2" customFormat="1" ht="24.15" customHeight="1" x14ac:dyDescent="0.2">
      <c r="A202" s="27"/>
      <c r="B202" s="175"/>
      <c r="C202" s="238" t="s">
        <v>7</v>
      </c>
      <c r="D202" s="238" t="s">
        <v>116</v>
      </c>
      <c r="E202" s="239" t="s">
        <v>201</v>
      </c>
      <c r="F202" s="240" t="s">
        <v>202</v>
      </c>
      <c r="G202" s="241" t="s">
        <v>129</v>
      </c>
      <c r="H202" s="242">
        <v>15.58</v>
      </c>
      <c r="I202" s="267">
        <v>0</v>
      </c>
      <c r="J202" s="243">
        <f>ROUND(I202*H202,2)</f>
        <v>0</v>
      </c>
      <c r="K202" s="107"/>
      <c r="L202" s="28"/>
      <c r="M202" s="108" t="s">
        <v>1</v>
      </c>
      <c r="N202" s="109" t="s">
        <v>37</v>
      </c>
      <c r="O202" s="110">
        <v>9.6000000000000002E-2</v>
      </c>
      <c r="P202" s="110">
        <f>O202*H202</f>
        <v>1.4956800000000001</v>
      </c>
      <c r="Q202" s="110">
        <v>0</v>
      </c>
      <c r="R202" s="110">
        <f>Q202*H202</f>
        <v>0</v>
      </c>
      <c r="S202" s="110">
        <v>0</v>
      </c>
      <c r="T202" s="111">
        <f>S202*H202</f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12" t="s">
        <v>120</v>
      </c>
      <c r="AT202" s="112" t="s">
        <v>116</v>
      </c>
      <c r="AU202" s="112" t="s">
        <v>82</v>
      </c>
      <c r="AY202" s="16" t="s">
        <v>114</v>
      </c>
      <c r="BE202" s="113">
        <f>IF(N202="základní",J202,0)</f>
        <v>0</v>
      </c>
      <c r="BF202" s="113">
        <f>IF(N202="snížená",J202,0)</f>
        <v>0</v>
      </c>
      <c r="BG202" s="113">
        <f>IF(N202="zákl. přenesená",J202,0)</f>
        <v>0</v>
      </c>
      <c r="BH202" s="113">
        <f>IF(N202="sníž. přenesená",J202,0)</f>
        <v>0</v>
      </c>
      <c r="BI202" s="113">
        <f>IF(N202="nulová",J202,0)</f>
        <v>0</v>
      </c>
      <c r="BJ202" s="16" t="s">
        <v>80</v>
      </c>
      <c r="BK202" s="113">
        <f>ROUND(I202*H202,2)</f>
        <v>0</v>
      </c>
      <c r="BL202" s="16" t="s">
        <v>120</v>
      </c>
      <c r="BM202" s="112" t="s">
        <v>470</v>
      </c>
    </row>
    <row r="203" spans="1:65" s="13" customFormat="1" ht="10" x14ac:dyDescent="0.2">
      <c r="B203" s="246"/>
      <c r="C203" s="247"/>
      <c r="D203" s="244" t="s">
        <v>124</v>
      </c>
      <c r="E203" s="248" t="s">
        <v>1</v>
      </c>
      <c r="F203" s="249" t="s">
        <v>469</v>
      </c>
      <c r="G203" s="247"/>
      <c r="H203" s="250">
        <v>15.58</v>
      </c>
      <c r="I203" s="264"/>
      <c r="J203" s="247"/>
      <c r="L203" s="116"/>
      <c r="M203" s="118"/>
      <c r="N203" s="119"/>
      <c r="O203" s="119"/>
      <c r="P203" s="119"/>
      <c r="Q203" s="119"/>
      <c r="R203" s="119"/>
      <c r="S203" s="119"/>
      <c r="T203" s="120"/>
      <c r="AT203" s="117" t="s">
        <v>124</v>
      </c>
      <c r="AU203" s="117" t="s">
        <v>82</v>
      </c>
      <c r="AV203" s="13" t="s">
        <v>82</v>
      </c>
      <c r="AW203" s="13" t="s">
        <v>29</v>
      </c>
      <c r="AX203" s="13" t="s">
        <v>72</v>
      </c>
      <c r="AY203" s="117" t="s">
        <v>114</v>
      </c>
    </row>
    <row r="204" spans="1:65" s="14" customFormat="1" ht="10" x14ac:dyDescent="0.2">
      <c r="B204" s="251"/>
      <c r="C204" s="252"/>
      <c r="D204" s="244" t="s">
        <v>124</v>
      </c>
      <c r="E204" s="253" t="s">
        <v>1</v>
      </c>
      <c r="F204" s="254" t="s">
        <v>126</v>
      </c>
      <c r="G204" s="252"/>
      <c r="H204" s="255">
        <v>15.58</v>
      </c>
      <c r="I204" s="265"/>
      <c r="J204" s="252"/>
      <c r="L204" s="121"/>
      <c r="M204" s="123"/>
      <c r="N204" s="124"/>
      <c r="O204" s="124"/>
      <c r="P204" s="124"/>
      <c r="Q204" s="124"/>
      <c r="R204" s="124"/>
      <c r="S204" s="124"/>
      <c r="T204" s="125"/>
      <c r="AT204" s="122" t="s">
        <v>124</v>
      </c>
      <c r="AU204" s="122" t="s">
        <v>82</v>
      </c>
      <c r="AV204" s="14" t="s">
        <v>120</v>
      </c>
      <c r="AW204" s="14" t="s">
        <v>29</v>
      </c>
      <c r="AX204" s="14" t="s">
        <v>80</v>
      </c>
      <c r="AY204" s="122" t="s">
        <v>114</v>
      </c>
    </row>
    <row r="205" spans="1:65" s="2" customFormat="1" ht="16.5" customHeight="1" x14ac:dyDescent="0.2">
      <c r="A205" s="27"/>
      <c r="B205" s="175"/>
      <c r="C205" s="238" t="s">
        <v>231</v>
      </c>
      <c r="D205" s="238" t="s">
        <v>116</v>
      </c>
      <c r="E205" s="239" t="s">
        <v>205</v>
      </c>
      <c r="F205" s="240" t="s">
        <v>206</v>
      </c>
      <c r="G205" s="241" t="s">
        <v>129</v>
      </c>
      <c r="H205" s="242">
        <v>31.16</v>
      </c>
      <c r="I205" s="267">
        <v>0</v>
      </c>
      <c r="J205" s="243">
        <f>ROUND(I205*H205,2)</f>
        <v>0</v>
      </c>
      <c r="K205" s="107"/>
      <c r="L205" s="28"/>
      <c r="M205" s="108" t="s">
        <v>1</v>
      </c>
      <c r="N205" s="109" t="s">
        <v>37</v>
      </c>
      <c r="O205" s="110">
        <v>8.9999999999999993E-3</v>
      </c>
      <c r="P205" s="110">
        <f>O205*H205</f>
        <v>0.28043999999999997</v>
      </c>
      <c r="Q205" s="110">
        <v>0</v>
      </c>
      <c r="R205" s="110">
        <f>Q205*H205</f>
        <v>0</v>
      </c>
      <c r="S205" s="110">
        <v>0</v>
      </c>
      <c r="T205" s="111">
        <f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12" t="s">
        <v>120</v>
      </c>
      <c r="AT205" s="112" t="s">
        <v>116</v>
      </c>
      <c r="AU205" s="112" t="s">
        <v>82</v>
      </c>
      <c r="AY205" s="16" t="s">
        <v>114</v>
      </c>
      <c r="BE205" s="113">
        <f>IF(N205="základní",J205,0)</f>
        <v>0</v>
      </c>
      <c r="BF205" s="113">
        <f>IF(N205="snížená",J205,0)</f>
        <v>0</v>
      </c>
      <c r="BG205" s="113">
        <f>IF(N205="zákl. přenesená",J205,0)</f>
        <v>0</v>
      </c>
      <c r="BH205" s="113">
        <f>IF(N205="sníž. přenesená",J205,0)</f>
        <v>0</v>
      </c>
      <c r="BI205" s="113">
        <f>IF(N205="nulová",J205,0)</f>
        <v>0</v>
      </c>
      <c r="BJ205" s="16" t="s">
        <v>80</v>
      </c>
      <c r="BK205" s="113">
        <f>ROUND(I205*H205,2)</f>
        <v>0</v>
      </c>
      <c r="BL205" s="16" t="s">
        <v>120</v>
      </c>
      <c r="BM205" s="112" t="s">
        <v>471</v>
      </c>
    </row>
    <row r="206" spans="1:65" s="13" customFormat="1" ht="10" x14ac:dyDescent="0.2">
      <c r="B206" s="246"/>
      <c r="C206" s="247"/>
      <c r="D206" s="244" t="s">
        <v>124</v>
      </c>
      <c r="E206" s="248" t="s">
        <v>1</v>
      </c>
      <c r="F206" s="249" t="s">
        <v>472</v>
      </c>
      <c r="G206" s="247"/>
      <c r="H206" s="250">
        <v>31.16</v>
      </c>
      <c r="I206" s="264"/>
      <c r="J206" s="247"/>
      <c r="L206" s="116"/>
      <c r="M206" s="118"/>
      <c r="N206" s="119"/>
      <c r="O206" s="119"/>
      <c r="P206" s="119"/>
      <c r="Q206" s="119"/>
      <c r="R206" s="119"/>
      <c r="S206" s="119"/>
      <c r="T206" s="120"/>
      <c r="AT206" s="117" t="s">
        <v>124</v>
      </c>
      <c r="AU206" s="117" t="s">
        <v>82</v>
      </c>
      <c r="AV206" s="13" t="s">
        <v>82</v>
      </c>
      <c r="AW206" s="13" t="s">
        <v>29</v>
      </c>
      <c r="AX206" s="13" t="s">
        <v>72</v>
      </c>
      <c r="AY206" s="117" t="s">
        <v>114</v>
      </c>
    </row>
    <row r="207" spans="1:65" s="14" customFormat="1" ht="10" x14ac:dyDescent="0.2">
      <c r="B207" s="251"/>
      <c r="C207" s="252"/>
      <c r="D207" s="244" t="s">
        <v>124</v>
      </c>
      <c r="E207" s="253" t="s">
        <v>1</v>
      </c>
      <c r="F207" s="254" t="s">
        <v>126</v>
      </c>
      <c r="G207" s="252"/>
      <c r="H207" s="255">
        <v>31.16</v>
      </c>
      <c r="I207" s="265"/>
      <c r="J207" s="252"/>
      <c r="L207" s="121"/>
      <c r="M207" s="123"/>
      <c r="N207" s="124"/>
      <c r="O207" s="124"/>
      <c r="P207" s="124"/>
      <c r="Q207" s="124"/>
      <c r="R207" s="124"/>
      <c r="S207" s="124"/>
      <c r="T207" s="125"/>
      <c r="AT207" s="122" t="s">
        <v>124</v>
      </c>
      <c r="AU207" s="122" t="s">
        <v>82</v>
      </c>
      <c r="AV207" s="14" t="s">
        <v>120</v>
      </c>
      <c r="AW207" s="14" t="s">
        <v>29</v>
      </c>
      <c r="AX207" s="14" t="s">
        <v>80</v>
      </c>
      <c r="AY207" s="122" t="s">
        <v>114</v>
      </c>
    </row>
    <row r="208" spans="1:65" s="2" customFormat="1" ht="24.15" customHeight="1" x14ac:dyDescent="0.2">
      <c r="A208" s="27"/>
      <c r="B208" s="175"/>
      <c r="C208" s="238" t="s">
        <v>237</v>
      </c>
      <c r="D208" s="238" t="s">
        <v>116</v>
      </c>
      <c r="E208" s="239" t="s">
        <v>210</v>
      </c>
      <c r="F208" s="240" t="s">
        <v>211</v>
      </c>
      <c r="G208" s="241" t="s">
        <v>212</v>
      </c>
      <c r="H208" s="242">
        <v>42.32</v>
      </c>
      <c r="I208" s="267">
        <v>0</v>
      </c>
      <c r="J208" s="243">
        <f>ROUND(I208*H208,2)</f>
        <v>0</v>
      </c>
      <c r="K208" s="107"/>
      <c r="L208" s="28"/>
      <c r="M208" s="108" t="s">
        <v>1</v>
      </c>
      <c r="N208" s="109" t="s">
        <v>37</v>
      </c>
      <c r="O208" s="110">
        <v>0</v>
      </c>
      <c r="P208" s="110">
        <f>O208*H208</f>
        <v>0</v>
      </c>
      <c r="Q208" s="110">
        <v>0</v>
      </c>
      <c r="R208" s="110">
        <f>Q208*H208</f>
        <v>0</v>
      </c>
      <c r="S208" s="110">
        <v>0</v>
      </c>
      <c r="T208" s="111">
        <f>S208*H208</f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12" t="s">
        <v>120</v>
      </c>
      <c r="AT208" s="112" t="s">
        <v>116</v>
      </c>
      <c r="AU208" s="112" t="s">
        <v>82</v>
      </c>
      <c r="AY208" s="16" t="s">
        <v>114</v>
      </c>
      <c r="BE208" s="113">
        <f>IF(N208="základní",J208,0)</f>
        <v>0</v>
      </c>
      <c r="BF208" s="113">
        <f>IF(N208="snížená",J208,0)</f>
        <v>0</v>
      </c>
      <c r="BG208" s="113">
        <f>IF(N208="zákl. přenesená",J208,0)</f>
        <v>0</v>
      </c>
      <c r="BH208" s="113">
        <f>IF(N208="sníž. přenesená",J208,0)</f>
        <v>0</v>
      </c>
      <c r="BI208" s="113">
        <f>IF(N208="nulová",J208,0)</f>
        <v>0</v>
      </c>
      <c r="BJ208" s="16" t="s">
        <v>80</v>
      </c>
      <c r="BK208" s="113">
        <f>ROUND(I208*H208,2)</f>
        <v>0</v>
      </c>
      <c r="BL208" s="16" t="s">
        <v>120</v>
      </c>
      <c r="BM208" s="112" t="s">
        <v>473</v>
      </c>
    </row>
    <row r="209" spans="1:65" s="2" customFormat="1" ht="18" x14ac:dyDescent="0.2">
      <c r="A209" s="27"/>
      <c r="B209" s="175"/>
      <c r="C209" s="176"/>
      <c r="D209" s="244" t="s">
        <v>122</v>
      </c>
      <c r="E209" s="176"/>
      <c r="F209" s="245" t="s">
        <v>214</v>
      </c>
      <c r="G209" s="176"/>
      <c r="H209" s="176"/>
      <c r="I209" s="263"/>
      <c r="J209" s="176"/>
      <c r="K209" s="27"/>
      <c r="L209" s="28"/>
      <c r="M209" s="114"/>
      <c r="N209" s="115"/>
      <c r="O209" s="51"/>
      <c r="P209" s="51"/>
      <c r="Q209" s="51"/>
      <c r="R209" s="51"/>
      <c r="S209" s="51"/>
      <c r="T209" s="52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T209" s="16" t="s">
        <v>122</v>
      </c>
      <c r="AU209" s="16" t="s">
        <v>82</v>
      </c>
    </row>
    <row r="210" spans="1:65" s="13" customFormat="1" ht="10" x14ac:dyDescent="0.2">
      <c r="B210" s="246"/>
      <c r="C210" s="247"/>
      <c r="D210" s="244" t="s">
        <v>124</v>
      </c>
      <c r="E210" s="248" t="s">
        <v>1</v>
      </c>
      <c r="F210" s="249" t="s">
        <v>474</v>
      </c>
      <c r="G210" s="247"/>
      <c r="H210" s="250">
        <v>42.32</v>
      </c>
      <c r="I210" s="264"/>
      <c r="J210" s="247"/>
      <c r="L210" s="116"/>
      <c r="M210" s="118"/>
      <c r="N210" s="119"/>
      <c r="O210" s="119"/>
      <c r="P210" s="119"/>
      <c r="Q210" s="119"/>
      <c r="R210" s="119"/>
      <c r="S210" s="119"/>
      <c r="T210" s="120"/>
      <c r="AT210" s="117" t="s">
        <v>124</v>
      </c>
      <c r="AU210" s="117" t="s">
        <v>82</v>
      </c>
      <c r="AV210" s="13" t="s">
        <v>82</v>
      </c>
      <c r="AW210" s="13" t="s">
        <v>29</v>
      </c>
      <c r="AX210" s="13" t="s">
        <v>72</v>
      </c>
      <c r="AY210" s="117" t="s">
        <v>114</v>
      </c>
    </row>
    <row r="211" spans="1:65" s="14" customFormat="1" ht="10" x14ac:dyDescent="0.2">
      <c r="B211" s="251"/>
      <c r="C211" s="252"/>
      <c r="D211" s="244" t="s">
        <v>124</v>
      </c>
      <c r="E211" s="253" t="s">
        <v>1</v>
      </c>
      <c r="F211" s="254" t="s">
        <v>126</v>
      </c>
      <c r="G211" s="252"/>
      <c r="H211" s="255">
        <v>42.32</v>
      </c>
      <c r="I211" s="265"/>
      <c r="J211" s="252"/>
      <c r="L211" s="121"/>
      <c r="M211" s="123"/>
      <c r="N211" s="124"/>
      <c r="O211" s="124"/>
      <c r="P211" s="124"/>
      <c r="Q211" s="124"/>
      <c r="R211" s="124"/>
      <c r="S211" s="124"/>
      <c r="T211" s="125"/>
      <c r="AT211" s="122" t="s">
        <v>124</v>
      </c>
      <c r="AU211" s="122" t="s">
        <v>82</v>
      </c>
      <c r="AV211" s="14" t="s">
        <v>120</v>
      </c>
      <c r="AW211" s="14" t="s">
        <v>29</v>
      </c>
      <c r="AX211" s="14" t="s">
        <v>80</v>
      </c>
      <c r="AY211" s="122" t="s">
        <v>114</v>
      </c>
    </row>
    <row r="212" spans="1:65" s="2" customFormat="1" ht="37.75" customHeight="1" x14ac:dyDescent="0.2">
      <c r="A212" s="27"/>
      <c r="B212" s="175"/>
      <c r="C212" s="238" t="s">
        <v>242</v>
      </c>
      <c r="D212" s="238" t="s">
        <v>116</v>
      </c>
      <c r="E212" s="239" t="s">
        <v>217</v>
      </c>
      <c r="F212" s="240" t="s">
        <v>218</v>
      </c>
      <c r="G212" s="241" t="s">
        <v>129</v>
      </c>
      <c r="H212" s="242">
        <v>100.22</v>
      </c>
      <c r="I212" s="267">
        <v>0</v>
      </c>
      <c r="J212" s="243">
        <f>ROUND(I212*H212,2)</f>
        <v>0</v>
      </c>
      <c r="K212" s="107"/>
      <c r="L212" s="28"/>
      <c r="M212" s="108" t="s">
        <v>1</v>
      </c>
      <c r="N212" s="109" t="s">
        <v>37</v>
      </c>
      <c r="O212" s="110">
        <v>0.29899999999999999</v>
      </c>
      <c r="P212" s="110">
        <f>O212*H212</f>
        <v>29.965779999999999</v>
      </c>
      <c r="Q212" s="110">
        <v>0</v>
      </c>
      <c r="R212" s="110">
        <f>Q212*H212</f>
        <v>0</v>
      </c>
      <c r="S212" s="110">
        <v>0</v>
      </c>
      <c r="T212" s="111">
        <f>S212*H212</f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12" t="s">
        <v>120</v>
      </c>
      <c r="AT212" s="112" t="s">
        <v>116</v>
      </c>
      <c r="AU212" s="112" t="s">
        <v>82</v>
      </c>
      <c r="AY212" s="16" t="s">
        <v>114</v>
      </c>
      <c r="BE212" s="113">
        <f>IF(N212="základní",J212,0)</f>
        <v>0</v>
      </c>
      <c r="BF212" s="113">
        <f>IF(N212="snížená",J212,0)</f>
        <v>0</v>
      </c>
      <c r="BG212" s="113">
        <f>IF(N212="zákl. přenesená",J212,0)</f>
        <v>0</v>
      </c>
      <c r="BH212" s="113">
        <f>IF(N212="sníž. přenesená",J212,0)</f>
        <v>0</v>
      </c>
      <c r="BI212" s="113">
        <f>IF(N212="nulová",J212,0)</f>
        <v>0</v>
      </c>
      <c r="BJ212" s="16" t="s">
        <v>80</v>
      </c>
      <c r="BK212" s="113">
        <f>ROUND(I212*H212,2)</f>
        <v>0</v>
      </c>
      <c r="BL212" s="16" t="s">
        <v>120</v>
      </c>
      <c r="BM212" s="112" t="s">
        <v>475</v>
      </c>
    </row>
    <row r="213" spans="1:65" s="13" customFormat="1" ht="10" x14ac:dyDescent="0.2">
      <c r="B213" s="246"/>
      <c r="C213" s="247"/>
      <c r="D213" s="244" t="s">
        <v>124</v>
      </c>
      <c r="E213" s="248" t="s">
        <v>1</v>
      </c>
      <c r="F213" s="249" t="s">
        <v>476</v>
      </c>
      <c r="G213" s="247"/>
      <c r="H213" s="250">
        <v>100.22</v>
      </c>
      <c r="I213" s="264"/>
      <c r="J213" s="247"/>
      <c r="L213" s="116"/>
      <c r="M213" s="118"/>
      <c r="N213" s="119"/>
      <c r="O213" s="119"/>
      <c r="P213" s="119"/>
      <c r="Q213" s="119"/>
      <c r="R213" s="119"/>
      <c r="S213" s="119"/>
      <c r="T213" s="120"/>
      <c r="AT213" s="117" t="s">
        <v>124</v>
      </c>
      <c r="AU213" s="117" t="s">
        <v>82</v>
      </c>
      <c r="AV213" s="13" t="s">
        <v>82</v>
      </c>
      <c r="AW213" s="13" t="s">
        <v>29</v>
      </c>
      <c r="AX213" s="13" t="s">
        <v>72</v>
      </c>
      <c r="AY213" s="117" t="s">
        <v>114</v>
      </c>
    </row>
    <row r="214" spans="1:65" s="14" customFormat="1" ht="10" x14ac:dyDescent="0.2">
      <c r="B214" s="251"/>
      <c r="C214" s="252"/>
      <c r="D214" s="244" t="s">
        <v>124</v>
      </c>
      <c r="E214" s="253" t="s">
        <v>1</v>
      </c>
      <c r="F214" s="254" t="s">
        <v>126</v>
      </c>
      <c r="G214" s="252"/>
      <c r="H214" s="255">
        <v>100.22</v>
      </c>
      <c r="I214" s="265"/>
      <c r="J214" s="252"/>
      <c r="L214" s="121"/>
      <c r="M214" s="123"/>
      <c r="N214" s="124"/>
      <c r="O214" s="124"/>
      <c r="P214" s="124"/>
      <c r="Q214" s="124"/>
      <c r="R214" s="124"/>
      <c r="S214" s="124"/>
      <c r="T214" s="125"/>
      <c r="AT214" s="122" t="s">
        <v>124</v>
      </c>
      <c r="AU214" s="122" t="s">
        <v>82</v>
      </c>
      <c r="AV214" s="14" t="s">
        <v>120</v>
      </c>
      <c r="AW214" s="14" t="s">
        <v>29</v>
      </c>
      <c r="AX214" s="14" t="s">
        <v>80</v>
      </c>
      <c r="AY214" s="122" t="s">
        <v>114</v>
      </c>
    </row>
    <row r="215" spans="1:65" s="2" customFormat="1" ht="16.5" customHeight="1" x14ac:dyDescent="0.2">
      <c r="A215" s="27"/>
      <c r="B215" s="175"/>
      <c r="C215" s="256" t="s">
        <v>248</v>
      </c>
      <c r="D215" s="256" t="s">
        <v>222</v>
      </c>
      <c r="E215" s="257" t="s">
        <v>223</v>
      </c>
      <c r="F215" s="258" t="s">
        <v>224</v>
      </c>
      <c r="G215" s="259" t="s">
        <v>212</v>
      </c>
      <c r="H215" s="260">
        <v>13.984</v>
      </c>
      <c r="I215" s="268">
        <v>0</v>
      </c>
      <c r="J215" s="261">
        <f>ROUND(I215*H215,2)</f>
        <v>0</v>
      </c>
      <c r="K215" s="126"/>
      <c r="L215" s="127"/>
      <c r="M215" s="128" t="s">
        <v>1</v>
      </c>
      <c r="N215" s="129" t="s">
        <v>37</v>
      </c>
      <c r="O215" s="110">
        <v>0</v>
      </c>
      <c r="P215" s="110">
        <f>O215*H215</f>
        <v>0</v>
      </c>
      <c r="Q215" s="110">
        <v>0</v>
      </c>
      <c r="R215" s="110">
        <f>Q215*H215</f>
        <v>0</v>
      </c>
      <c r="S215" s="110">
        <v>0</v>
      </c>
      <c r="T215" s="111">
        <f>S215*H215</f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12" t="s">
        <v>164</v>
      </c>
      <c r="AT215" s="112" t="s">
        <v>222</v>
      </c>
      <c r="AU215" s="112" t="s">
        <v>82</v>
      </c>
      <c r="AY215" s="16" t="s">
        <v>114</v>
      </c>
      <c r="BE215" s="113">
        <f>IF(N215="základní",J215,0)</f>
        <v>0</v>
      </c>
      <c r="BF215" s="113">
        <f>IF(N215="snížená",J215,0)</f>
        <v>0</v>
      </c>
      <c r="BG215" s="113">
        <f>IF(N215="zákl. přenesená",J215,0)</f>
        <v>0</v>
      </c>
      <c r="BH215" s="113">
        <f>IF(N215="sníž. přenesená",J215,0)</f>
        <v>0</v>
      </c>
      <c r="BI215" s="113">
        <f>IF(N215="nulová",J215,0)</f>
        <v>0</v>
      </c>
      <c r="BJ215" s="16" t="s">
        <v>80</v>
      </c>
      <c r="BK215" s="113">
        <f>ROUND(I215*H215,2)</f>
        <v>0</v>
      </c>
      <c r="BL215" s="16" t="s">
        <v>120</v>
      </c>
      <c r="BM215" s="112" t="s">
        <v>477</v>
      </c>
    </row>
    <row r="216" spans="1:65" s="13" customFormat="1" ht="10" x14ac:dyDescent="0.2">
      <c r="B216" s="246"/>
      <c r="C216" s="247"/>
      <c r="D216" s="244" t="s">
        <v>124</v>
      </c>
      <c r="E216" s="248" t="s">
        <v>1</v>
      </c>
      <c r="F216" s="249" t="s">
        <v>478</v>
      </c>
      <c r="G216" s="247"/>
      <c r="H216" s="250">
        <v>13.984</v>
      </c>
      <c r="I216" s="264"/>
      <c r="J216" s="247"/>
      <c r="L216" s="116"/>
      <c r="M216" s="118"/>
      <c r="N216" s="119"/>
      <c r="O216" s="119"/>
      <c r="P216" s="119"/>
      <c r="Q216" s="119"/>
      <c r="R216" s="119"/>
      <c r="S216" s="119"/>
      <c r="T216" s="120"/>
      <c r="AT216" s="117" t="s">
        <v>124</v>
      </c>
      <c r="AU216" s="117" t="s">
        <v>82</v>
      </c>
      <c r="AV216" s="13" t="s">
        <v>82</v>
      </c>
      <c r="AW216" s="13" t="s">
        <v>29</v>
      </c>
      <c r="AX216" s="13" t="s">
        <v>72</v>
      </c>
      <c r="AY216" s="117" t="s">
        <v>114</v>
      </c>
    </row>
    <row r="217" spans="1:65" s="14" customFormat="1" ht="10" x14ac:dyDescent="0.2">
      <c r="B217" s="251"/>
      <c r="C217" s="252"/>
      <c r="D217" s="244" t="s">
        <v>124</v>
      </c>
      <c r="E217" s="253" t="s">
        <v>1</v>
      </c>
      <c r="F217" s="254" t="s">
        <v>126</v>
      </c>
      <c r="G217" s="252"/>
      <c r="H217" s="255">
        <v>13.984</v>
      </c>
      <c r="I217" s="265"/>
      <c r="J217" s="252"/>
      <c r="L217" s="121"/>
      <c r="M217" s="123"/>
      <c r="N217" s="124"/>
      <c r="O217" s="124"/>
      <c r="P217" s="124"/>
      <c r="Q217" s="124"/>
      <c r="R217" s="124"/>
      <c r="S217" s="124"/>
      <c r="T217" s="125"/>
      <c r="AT217" s="122" t="s">
        <v>124</v>
      </c>
      <c r="AU217" s="122" t="s">
        <v>82</v>
      </c>
      <c r="AV217" s="14" t="s">
        <v>120</v>
      </c>
      <c r="AW217" s="14" t="s">
        <v>29</v>
      </c>
      <c r="AX217" s="14" t="s">
        <v>80</v>
      </c>
      <c r="AY217" s="122" t="s">
        <v>114</v>
      </c>
    </row>
    <row r="218" spans="1:65" s="2" customFormat="1" ht="16.5" customHeight="1" x14ac:dyDescent="0.2">
      <c r="A218" s="27"/>
      <c r="B218" s="175"/>
      <c r="C218" s="256" t="s">
        <v>252</v>
      </c>
      <c r="D218" s="256" t="s">
        <v>222</v>
      </c>
      <c r="E218" s="257" t="s">
        <v>227</v>
      </c>
      <c r="F218" s="258" t="s">
        <v>228</v>
      </c>
      <c r="G218" s="259" t="s">
        <v>212</v>
      </c>
      <c r="H218" s="260">
        <v>5.1680000000000001</v>
      </c>
      <c r="I218" s="268">
        <v>0</v>
      </c>
      <c r="J218" s="261">
        <f>ROUND(I218*H218,2)</f>
        <v>0</v>
      </c>
      <c r="K218" s="126"/>
      <c r="L218" s="127"/>
      <c r="M218" s="128" t="s">
        <v>1</v>
      </c>
      <c r="N218" s="129" t="s">
        <v>37</v>
      </c>
      <c r="O218" s="110">
        <v>0</v>
      </c>
      <c r="P218" s="110">
        <f>O218*H218</f>
        <v>0</v>
      </c>
      <c r="Q218" s="110">
        <v>0</v>
      </c>
      <c r="R218" s="110">
        <f>Q218*H218</f>
        <v>0</v>
      </c>
      <c r="S218" s="110">
        <v>0</v>
      </c>
      <c r="T218" s="111">
        <f>S218*H218</f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R218" s="112" t="s">
        <v>164</v>
      </c>
      <c r="AT218" s="112" t="s">
        <v>222</v>
      </c>
      <c r="AU218" s="112" t="s">
        <v>82</v>
      </c>
      <c r="AY218" s="16" t="s">
        <v>114</v>
      </c>
      <c r="BE218" s="113">
        <f>IF(N218="základní",J218,0)</f>
        <v>0</v>
      </c>
      <c r="BF218" s="113">
        <f>IF(N218="snížená",J218,0)</f>
        <v>0</v>
      </c>
      <c r="BG218" s="113">
        <f>IF(N218="zákl. přenesená",J218,0)</f>
        <v>0</v>
      </c>
      <c r="BH218" s="113">
        <f>IF(N218="sníž. přenesená",J218,0)</f>
        <v>0</v>
      </c>
      <c r="BI218" s="113">
        <f>IF(N218="nulová",J218,0)</f>
        <v>0</v>
      </c>
      <c r="BJ218" s="16" t="s">
        <v>80</v>
      </c>
      <c r="BK218" s="113">
        <f>ROUND(I218*H218,2)</f>
        <v>0</v>
      </c>
      <c r="BL218" s="16" t="s">
        <v>120</v>
      </c>
      <c r="BM218" s="112" t="s">
        <v>479</v>
      </c>
    </row>
    <row r="219" spans="1:65" s="13" customFormat="1" ht="10" x14ac:dyDescent="0.2">
      <c r="B219" s="246"/>
      <c r="C219" s="247"/>
      <c r="D219" s="244" t="s">
        <v>124</v>
      </c>
      <c r="E219" s="248" t="s">
        <v>1</v>
      </c>
      <c r="F219" s="249" t="s">
        <v>480</v>
      </c>
      <c r="G219" s="247"/>
      <c r="H219" s="250">
        <v>5.1680000000000001</v>
      </c>
      <c r="I219" s="264"/>
      <c r="J219" s="247"/>
      <c r="L219" s="116"/>
      <c r="M219" s="118"/>
      <c r="N219" s="119"/>
      <c r="O219" s="119"/>
      <c r="P219" s="119"/>
      <c r="Q219" s="119"/>
      <c r="R219" s="119"/>
      <c r="S219" s="119"/>
      <c r="T219" s="120"/>
      <c r="AT219" s="117" t="s">
        <v>124</v>
      </c>
      <c r="AU219" s="117" t="s">
        <v>82</v>
      </c>
      <c r="AV219" s="13" t="s">
        <v>82</v>
      </c>
      <c r="AW219" s="13" t="s">
        <v>29</v>
      </c>
      <c r="AX219" s="13" t="s">
        <v>72</v>
      </c>
      <c r="AY219" s="117" t="s">
        <v>114</v>
      </c>
    </row>
    <row r="220" spans="1:65" s="14" customFormat="1" ht="10" x14ac:dyDescent="0.2">
      <c r="B220" s="251"/>
      <c r="C220" s="252"/>
      <c r="D220" s="244" t="s">
        <v>124</v>
      </c>
      <c r="E220" s="253" t="s">
        <v>1</v>
      </c>
      <c r="F220" s="254" t="s">
        <v>126</v>
      </c>
      <c r="G220" s="252"/>
      <c r="H220" s="255">
        <v>5.1680000000000001</v>
      </c>
      <c r="I220" s="265"/>
      <c r="J220" s="252"/>
      <c r="L220" s="121"/>
      <c r="M220" s="123"/>
      <c r="N220" s="124"/>
      <c r="O220" s="124"/>
      <c r="P220" s="124"/>
      <c r="Q220" s="124"/>
      <c r="R220" s="124"/>
      <c r="S220" s="124"/>
      <c r="T220" s="125"/>
      <c r="AT220" s="122" t="s">
        <v>124</v>
      </c>
      <c r="AU220" s="122" t="s">
        <v>82</v>
      </c>
      <c r="AV220" s="14" t="s">
        <v>120</v>
      </c>
      <c r="AW220" s="14" t="s">
        <v>29</v>
      </c>
      <c r="AX220" s="14" t="s">
        <v>80</v>
      </c>
      <c r="AY220" s="122" t="s">
        <v>114</v>
      </c>
    </row>
    <row r="221" spans="1:65" s="2" customFormat="1" ht="62.75" customHeight="1" x14ac:dyDescent="0.2">
      <c r="A221" s="27"/>
      <c r="B221" s="175"/>
      <c r="C221" s="238" t="s">
        <v>259</v>
      </c>
      <c r="D221" s="238" t="s">
        <v>116</v>
      </c>
      <c r="E221" s="239" t="s">
        <v>232</v>
      </c>
      <c r="F221" s="240" t="s">
        <v>233</v>
      </c>
      <c r="G221" s="241" t="s">
        <v>129</v>
      </c>
      <c r="H221" s="242">
        <v>19.059999999999999</v>
      </c>
      <c r="I221" s="267">
        <v>0</v>
      </c>
      <c r="J221" s="243">
        <f>ROUND(I221*H221,2)</f>
        <v>0</v>
      </c>
      <c r="K221" s="107"/>
      <c r="L221" s="28"/>
      <c r="M221" s="108" t="s">
        <v>1</v>
      </c>
      <c r="N221" s="109" t="s">
        <v>37</v>
      </c>
      <c r="O221" s="110">
        <v>0.28599999999999998</v>
      </c>
      <c r="P221" s="110">
        <f>O221*H221</f>
        <v>5.4511599999999989</v>
      </c>
      <c r="Q221" s="110">
        <v>0</v>
      </c>
      <c r="R221" s="110">
        <f>Q221*H221</f>
        <v>0</v>
      </c>
      <c r="S221" s="110">
        <v>0</v>
      </c>
      <c r="T221" s="111">
        <f>S221*H221</f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12" t="s">
        <v>120</v>
      </c>
      <c r="AT221" s="112" t="s">
        <v>116</v>
      </c>
      <c r="AU221" s="112" t="s">
        <v>82</v>
      </c>
      <c r="AY221" s="16" t="s">
        <v>114</v>
      </c>
      <c r="BE221" s="113">
        <f>IF(N221="základní",J221,0)</f>
        <v>0</v>
      </c>
      <c r="BF221" s="113">
        <f>IF(N221="snížená",J221,0)</f>
        <v>0</v>
      </c>
      <c r="BG221" s="113">
        <f>IF(N221="zákl. přenesená",J221,0)</f>
        <v>0</v>
      </c>
      <c r="BH221" s="113">
        <f>IF(N221="sníž. přenesená",J221,0)</f>
        <v>0</v>
      </c>
      <c r="BI221" s="113">
        <f>IF(N221="nulová",J221,0)</f>
        <v>0</v>
      </c>
      <c r="BJ221" s="16" t="s">
        <v>80</v>
      </c>
      <c r="BK221" s="113">
        <f>ROUND(I221*H221,2)</f>
        <v>0</v>
      </c>
      <c r="BL221" s="16" t="s">
        <v>120</v>
      </c>
      <c r="BM221" s="112" t="s">
        <v>481</v>
      </c>
    </row>
    <row r="222" spans="1:65" s="13" customFormat="1" ht="10" x14ac:dyDescent="0.2">
      <c r="B222" s="246"/>
      <c r="C222" s="247"/>
      <c r="D222" s="244" t="s">
        <v>124</v>
      </c>
      <c r="E222" s="248" t="s">
        <v>1</v>
      </c>
      <c r="F222" s="249" t="s">
        <v>482</v>
      </c>
      <c r="G222" s="247"/>
      <c r="H222" s="250">
        <v>19.059999999999999</v>
      </c>
      <c r="I222" s="264"/>
      <c r="J222" s="247"/>
      <c r="L222" s="116"/>
      <c r="M222" s="118"/>
      <c r="N222" s="119"/>
      <c r="O222" s="119"/>
      <c r="P222" s="119"/>
      <c r="Q222" s="119"/>
      <c r="R222" s="119"/>
      <c r="S222" s="119"/>
      <c r="T222" s="120"/>
      <c r="AT222" s="117" t="s">
        <v>124</v>
      </c>
      <c r="AU222" s="117" t="s">
        <v>82</v>
      </c>
      <c r="AV222" s="13" t="s">
        <v>82</v>
      </c>
      <c r="AW222" s="13" t="s">
        <v>29</v>
      </c>
      <c r="AX222" s="13" t="s">
        <v>72</v>
      </c>
      <c r="AY222" s="117" t="s">
        <v>114</v>
      </c>
    </row>
    <row r="223" spans="1:65" s="14" customFormat="1" ht="10" x14ac:dyDescent="0.2">
      <c r="B223" s="251"/>
      <c r="C223" s="252"/>
      <c r="D223" s="244" t="s">
        <v>124</v>
      </c>
      <c r="E223" s="253" t="s">
        <v>1</v>
      </c>
      <c r="F223" s="254" t="s">
        <v>126</v>
      </c>
      <c r="G223" s="252"/>
      <c r="H223" s="255">
        <v>19.059999999999999</v>
      </c>
      <c r="I223" s="265"/>
      <c r="J223" s="252"/>
      <c r="L223" s="121"/>
      <c r="M223" s="123"/>
      <c r="N223" s="124"/>
      <c r="O223" s="124"/>
      <c r="P223" s="124"/>
      <c r="Q223" s="124"/>
      <c r="R223" s="124"/>
      <c r="S223" s="124"/>
      <c r="T223" s="125"/>
      <c r="AT223" s="122" t="s">
        <v>124</v>
      </c>
      <c r="AU223" s="122" t="s">
        <v>82</v>
      </c>
      <c r="AV223" s="14" t="s">
        <v>120</v>
      </c>
      <c r="AW223" s="14" t="s">
        <v>29</v>
      </c>
      <c r="AX223" s="14" t="s">
        <v>80</v>
      </c>
      <c r="AY223" s="122" t="s">
        <v>114</v>
      </c>
    </row>
    <row r="224" spans="1:65" s="2" customFormat="1" ht="16.5" customHeight="1" x14ac:dyDescent="0.2">
      <c r="A224" s="27"/>
      <c r="B224" s="175"/>
      <c r="C224" s="256" t="s">
        <v>266</v>
      </c>
      <c r="D224" s="256" t="s">
        <v>222</v>
      </c>
      <c r="E224" s="257" t="s">
        <v>238</v>
      </c>
      <c r="F224" s="258" t="s">
        <v>239</v>
      </c>
      <c r="G224" s="259" t="s">
        <v>212</v>
      </c>
      <c r="H224" s="260">
        <v>38.119999999999997</v>
      </c>
      <c r="I224" s="268">
        <v>0</v>
      </c>
      <c r="J224" s="261">
        <f>ROUND(I224*H224,2)</f>
        <v>0</v>
      </c>
      <c r="K224" s="126"/>
      <c r="L224" s="127"/>
      <c r="M224" s="128" t="s">
        <v>1</v>
      </c>
      <c r="N224" s="129" t="s">
        <v>37</v>
      </c>
      <c r="O224" s="110">
        <v>0</v>
      </c>
      <c r="P224" s="110">
        <f>O224*H224</f>
        <v>0</v>
      </c>
      <c r="Q224" s="110">
        <v>0</v>
      </c>
      <c r="R224" s="110">
        <f>Q224*H224</f>
        <v>0</v>
      </c>
      <c r="S224" s="110">
        <v>0</v>
      </c>
      <c r="T224" s="111">
        <f>S224*H224</f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12" t="s">
        <v>164</v>
      </c>
      <c r="AT224" s="112" t="s">
        <v>222</v>
      </c>
      <c r="AU224" s="112" t="s">
        <v>82</v>
      </c>
      <c r="AY224" s="16" t="s">
        <v>114</v>
      </c>
      <c r="BE224" s="113">
        <f>IF(N224="základní",J224,0)</f>
        <v>0</v>
      </c>
      <c r="BF224" s="113">
        <f>IF(N224="snížená",J224,0)</f>
        <v>0</v>
      </c>
      <c r="BG224" s="113">
        <f>IF(N224="zákl. přenesená",J224,0)</f>
        <v>0</v>
      </c>
      <c r="BH224" s="113">
        <f>IF(N224="sníž. přenesená",J224,0)</f>
        <v>0</v>
      </c>
      <c r="BI224" s="113">
        <f>IF(N224="nulová",J224,0)</f>
        <v>0</v>
      </c>
      <c r="BJ224" s="16" t="s">
        <v>80</v>
      </c>
      <c r="BK224" s="113">
        <f>ROUND(I224*H224,2)</f>
        <v>0</v>
      </c>
      <c r="BL224" s="16" t="s">
        <v>120</v>
      </c>
      <c r="BM224" s="112" t="s">
        <v>483</v>
      </c>
    </row>
    <row r="225" spans="1:65" s="13" customFormat="1" ht="10" x14ac:dyDescent="0.2">
      <c r="B225" s="246"/>
      <c r="C225" s="247"/>
      <c r="D225" s="244" t="s">
        <v>124</v>
      </c>
      <c r="E225" s="248" t="s">
        <v>1</v>
      </c>
      <c r="F225" s="249" t="s">
        <v>484</v>
      </c>
      <c r="G225" s="247"/>
      <c r="H225" s="250">
        <v>38.119999999999997</v>
      </c>
      <c r="I225" s="264"/>
      <c r="J225" s="247"/>
      <c r="L225" s="116"/>
      <c r="M225" s="118"/>
      <c r="N225" s="119"/>
      <c r="O225" s="119"/>
      <c r="P225" s="119"/>
      <c r="Q225" s="119"/>
      <c r="R225" s="119"/>
      <c r="S225" s="119"/>
      <c r="T225" s="120"/>
      <c r="AT225" s="117" t="s">
        <v>124</v>
      </c>
      <c r="AU225" s="117" t="s">
        <v>82</v>
      </c>
      <c r="AV225" s="13" t="s">
        <v>82</v>
      </c>
      <c r="AW225" s="13" t="s">
        <v>29</v>
      </c>
      <c r="AX225" s="13" t="s">
        <v>72</v>
      </c>
      <c r="AY225" s="117" t="s">
        <v>114</v>
      </c>
    </row>
    <row r="226" spans="1:65" s="14" customFormat="1" ht="10" x14ac:dyDescent="0.2">
      <c r="B226" s="251"/>
      <c r="C226" s="252"/>
      <c r="D226" s="244" t="s">
        <v>124</v>
      </c>
      <c r="E226" s="253" t="s">
        <v>1</v>
      </c>
      <c r="F226" s="254" t="s">
        <v>126</v>
      </c>
      <c r="G226" s="252"/>
      <c r="H226" s="255">
        <v>38.119999999999997</v>
      </c>
      <c r="I226" s="265"/>
      <c r="J226" s="252"/>
      <c r="L226" s="121"/>
      <c r="M226" s="123"/>
      <c r="N226" s="124"/>
      <c r="O226" s="124"/>
      <c r="P226" s="124"/>
      <c r="Q226" s="124"/>
      <c r="R226" s="124"/>
      <c r="S226" s="124"/>
      <c r="T226" s="125"/>
      <c r="AT226" s="122" t="s">
        <v>124</v>
      </c>
      <c r="AU226" s="122" t="s">
        <v>82</v>
      </c>
      <c r="AV226" s="14" t="s">
        <v>120</v>
      </c>
      <c r="AW226" s="14" t="s">
        <v>29</v>
      </c>
      <c r="AX226" s="14" t="s">
        <v>80</v>
      </c>
      <c r="AY226" s="122" t="s">
        <v>114</v>
      </c>
    </row>
    <row r="227" spans="1:65" s="12" customFormat="1" ht="22.75" customHeight="1" x14ac:dyDescent="0.25">
      <c r="B227" s="231"/>
      <c r="C227" s="232"/>
      <c r="D227" s="233" t="s">
        <v>71</v>
      </c>
      <c r="E227" s="236" t="s">
        <v>82</v>
      </c>
      <c r="F227" s="236" t="s">
        <v>485</v>
      </c>
      <c r="G227" s="232"/>
      <c r="H227" s="232"/>
      <c r="I227" s="262"/>
      <c r="J227" s="237">
        <f>BK227</f>
        <v>0</v>
      </c>
      <c r="L227" s="99"/>
      <c r="M227" s="101"/>
      <c r="N227" s="102"/>
      <c r="O227" s="102"/>
      <c r="P227" s="103">
        <f>SUM(P228:P230)</f>
        <v>3.2746649999999997</v>
      </c>
      <c r="Q227" s="102"/>
      <c r="R227" s="103">
        <f>SUM(R228:R230)</f>
        <v>0.22849554999999999</v>
      </c>
      <c r="S227" s="102"/>
      <c r="T227" s="104">
        <f>SUM(T228:T230)</f>
        <v>0</v>
      </c>
      <c r="AR227" s="100" t="s">
        <v>80</v>
      </c>
      <c r="AT227" s="105" t="s">
        <v>71</v>
      </c>
      <c r="AU227" s="105" t="s">
        <v>80</v>
      </c>
      <c r="AY227" s="100" t="s">
        <v>114</v>
      </c>
      <c r="BK227" s="106">
        <f>SUM(BK228:BK230)</f>
        <v>0</v>
      </c>
    </row>
    <row r="228" spans="1:65" s="2" customFormat="1" ht="24.15" customHeight="1" x14ac:dyDescent="0.2">
      <c r="A228" s="27"/>
      <c r="B228" s="175"/>
      <c r="C228" s="238" t="s">
        <v>271</v>
      </c>
      <c r="D228" s="238" t="s">
        <v>116</v>
      </c>
      <c r="E228" s="239" t="s">
        <v>486</v>
      </c>
      <c r="F228" s="240" t="s">
        <v>487</v>
      </c>
      <c r="G228" s="241" t="s">
        <v>212</v>
      </c>
      <c r="H228" s="242">
        <v>0.215</v>
      </c>
      <c r="I228" s="267">
        <v>0</v>
      </c>
      <c r="J228" s="243">
        <f>ROUND(I228*H228,2)</f>
        <v>0</v>
      </c>
      <c r="K228" s="107"/>
      <c r="L228" s="28"/>
      <c r="M228" s="108" t="s">
        <v>1</v>
      </c>
      <c r="N228" s="109" t="s">
        <v>37</v>
      </c>
      <c r="O228" s="110">
        <v>15.231</v>
      </c>
      <c r="P228" s="110">
        <f>O228*H228</f>
        <v>3.2746649999999997</v>
      </c>
      <c r="Q228" s="110">
        <v>1.06277</v>
      </c>
      <c r="R228" s="110">
        <f>Q228*H228</f>
        <v>0.22849554999999999</v>
      </c>
      <c r="S228" s="110">
        <v>0</v>
      </c>
      <c r="T228" s="111">
        <f>S228*H228</f>
        <v>0</v>
      </c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R228" s="112" t="s">
        <v>120</v>
      </c>
      <c r="AT228" s="112" t="s">
        <v>116</v>
      </c>
      <c r="AU228" s="112" t="s">
        <v>82</v>
      </c>
      <c r="AY228" s="16" t="s">
        <v>114</v>
      </c>
      <c r="BE228" s="113">
        <f>IF(N228="základní",J228,0)</f>
        <v>0</v>
      </c>
      <c r="BF228" s="113">
        <f>IF(N228="snížená",J228,0)</f>
        <v>0</v>
      </c>
      <c r="BG228" s="113">
        <f>IF(N228="zákl. přenesená",J228,0)</f>
        <v>0</v>
      </c>
      <c r="BH228" s="113">
        <f>IF(N228="sníž. přenesená",J228,0)</f>
        <v>0</v>
      </c>
      <c r="BI228" s="113">
        <f>IF(N228="nulová",J228,0)</f>
        <v>0</v>
      </c>
      <c r="BJ228" s="16" t="s">
        <v>80</v>
      </c>
      <c r="BK228" s="113">
        <f>ROUND(I228*H228,2)</f>
        <v>0</v>
      </c>
      <c r="BL228" s="16" t="s">
        <v>120</v>
      </c>
      <c r="BM228" s="112" t="s">
        <v>488</v>
      </c>
    </row>
    <row r="229" spans="1:65" s="13" customFormat="1" ht="10" x14ac:dyDescent="0.2">
      <c r="B229" s="246"/>
      <c r="C229" s="247"/>
      <c r="D229" s="244" t="s">
        <v>124</v>
      </c>
      <c r="E229" s="248" t="s">
        <v>1</v>
      </c>
      <c r="F229" s="249" t="s">
        <v>489</v>
      </c>
      <c r="G229" s="247"/>
      <c r="H229" s="250">
        <v>0.215</v>
      </c>
      <c r="I229" s="264"/>
      <c r="J229" s="247"/>
      <c r="L229" s="116"/>
      <c r="M229" s="118"/>
      <c r="N229" s="119"/>
      <c r="O229" s="119"/>
      <c r="P229" s="119"/>
      <c r="Q229" s="119"/>
      <c r="R229" s="119"/>
      <c r="S229" s="119"/>
      <c r="T229" s="120"/>
      <c r="AT229" s="117" t="s">
        <v>124</v>
      </c>
      <c r="AU229" s="117" t="s">
        <v>82</v>
      </c>
      <c r="AV229" s="13" t="s">
        <v>82</v>
      </c>
      <c r="AW229" s="13" t="s">
        <v>29</v>
      </c>
      <c r="AX229" s="13" t="s">
        <v>72</v>
      </c>
      <c r="AY229" s="117" t="s">
        <v>114</v>
      </c>
    </row>
    <row r="230" spans="1:65" s="14" customFormat="1" ht="10" x14ac:dyDescent="0.2">
      <c r="B230" s="251"/>
      <c r="C230" s="252"/>
      <c r="D230" s="244" t="s">
        <v>124</v>
      </c>
      <c r="E230" s="253" t="s">
        <v>1</v>
      </c>
      <c r="F230" s="254" t="s">
        <v>126</v>
      </c>
      <c r="G230" s="252"/>
      <c r="H230" s="255">
        <v>0.215</v>
      </c>
      <c r="I230" s="265"/>
      <c r="J230" s="252"/>
      <c r="L230" s="121"/>
      <c r="M230" s="123"/>
      <c r="N230" s="124"/>
      <c r="O230" s="124"/>
      <c r="P230" s="124"/>
      <c r="Q230" s="124"/>
      <c r="R230" s="124"/>
      <c r="S230" s="124"/>
      <c r="T230" s="125"/>
      <c r="AT230" s="122" t="s">
        <v>124</v>
      </c>
      <c r="AU230" s="122" t="s">
        <v>82</v>
      </c>
      <c r="AV230" s="14" t="s">
        <v>120</v>
      </c>
      <c r="AW230" s="14" t="s">
        <v>29</v>
      </c>
      <c r="AX230" s="14" t="s">
        <v>80</v>
      </c>
      <c r="AY230" s="122" t="s">
        <v>114</v>
      </c>
    </row>
    <row r="231" spans="1:65" s="12" customFormat="1" ht="22.75" customHeight="1" x14ac:dyDescent="0.25">
      <c r="B231" s="231"/>
      <c r="C231" s="232"/>
      <c r="D231" s="233" t="s">
        <v>71</v>
      </c>
      <c r="E231" s="236" t="s">
        <v>120</v>
      </c>
      <c r="F231" s="236" t="s">
        <v>258</v>
      </c>
      <c r="G231" s="232"/>
      <c r="H231" s="232"/>
      <c r="I231" s="262"/>
      <c r="J231" s="237">
        <f>BK231</f>
        <v>0</v>
      </c>
      <c r="L231" s="99"/>
      <c r="M231" s="101"/>
      <c r="N231" s="102"/>
      <c r="O231" s="102"/>
      <c r="P231" s="103">
        <f>SUM(P232:P234)</f>
        <v>3.5861909999999995</v>
      </c>
      <c r="Q231" s="102"/>
      <c r="R231" s="103">
        <f>SUM(R232:R234)</f>
        <v>0</v>
      </c>
      <c r="S231" s="102"/>
      <c r="T231" s="104">
        <f>SUM(T232:T234)</f>
        <v>0</v>
      </c>
      <c r="AR231" s="100" t="s">
        <v>80</v>
      </c>
      <c r="AT231" s="105" t="s">
        <v>71</v>
      </c>
      <c r="AU231" s="105" t="s">
        <v>80</v>
      </c>
      <c r="AY231" s="100" t="s">
        <v>114</v>
      </c>
      <c r="BK231" s="106">
        <f>SUM(BK232:BK234)</f>
        <v>0</v>
      </c>
    </row>
    <row r="232" spans="1:65" s="2" customFormat="1" ht="33" customHeight="1" x14ac:dyDescent="0.2">
      <c r="A232" s="27"/>
      <c r="B232" s="175"/>
      <c r="C232" s="238" t="s">
        <v>275</v>
      </c>
      <c r="D232" s="238" t="s">
        <v>116</v>
      </c>
      <c r="E232" s="239" t="s">
        <v>260</v>
      </c>
      <c r="F232" s="240" t="s">
        <v>261</v>
      </c>
      <c r="G232" s="241" t="s">
        <v>129</v>
      </c>
      <c r="H232" s="242">
        <v>2.7229999999999999</v>
      </c>
      <c r="I232" s="267">
        <v>0</v>
      </c>
      <c r="J232" s="243">
        <f>ROUND(I232*H232,2)</f>
        <v>0</v>
      </c>
      <c r="K232" s="107"/>
      <c r="L232" s="28"/>
      <c r="M232" s="108" t="s">
        <v>1</v>
      </c>
      <c r="N232" s="109" t="s">
        <v>37</v>
      </c>
      <c r="O232" s="110">
        <v>1.3169999999999999</v>
      </c>
      <c r="P232" s="110">
        <f>O232*H232</f>
        <v>3.5861909999999995</v>
      </c>
      <c r="Q232" s="110">
        <v>0</v>
      </c>
      <c r="R232" s="110">
        <f>Q232*H232</f>
        <v>0</v>
      </c>
      <c r="S232" s="110">
        <v>0</v>
      </c>
      <c r="T232" s="111">
        <f>S232*H232</f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12" t="s">
        <v>120</v>
      </c>
      <c r="AT232" s="112" t="s">
        <v>116</v>
      </c>
      <c r="AU232" s="112" t="s">
        <v>82</v>
      </c>
      <c r="AY232" s="16" t="s">
        <v>114</v>
      </c>
      <c r="BE232" s="113">
        <f>IF(N232="základní",J232,0)</f>
        <v>0</v>
      </c>
      <c r="BF232" s="113">
        <f>IF(N232="snížená",J232,0)</f>
        <v>0</v>
      </c>
      <c r="BG232" s="113">
        <f>IF(N232="zákl. přenesená",J232,0)</f>
        <v>0</v>
      </c>
      <c r="BH232" s="113">
        <f>IF(N232="sníž. přenesená",J232,0)</f>
        <v>0</v>
      </c>
      <c r="BI232" s="113">
        <f>IF(N232="nulová",J232,0)</f>
        <v>0</v>
      </c>
      <c r="BJ232" s="16" t="s">
        <v>80</v>
      </c>
      <c r="BK232" s="113">
        <f>ROUND(I232*H232,2)</f>
        <v>0</v>
      </c>
      <c r="BL232" s="16" t="s">
        <v>120</v>
      </c>
      <c r="BM232" s="112" t="s">
        <v>490</v>
      </c>
    </row>
    <row r="233" spans="1:65" s="13" customFormat="1" ht="10" x14ac:dyDescent="0.2">
      <c r="B233" s="246"/>
      <c r="C233" s="247"/>
      <c r="D233" s="244" t="s">
        <v>124</v>
      </c>
      <c r="E233" s="248" t="s">
        <v>1</v>
      </c>
      <c r="F233" s="249" t="s">
        <v>491</v>
      </c>
      <c r="G233" s="247"/>
      <c r="H233" s="250">
        <v>2.7229999999999999</v>
      </c>
      <c r="I233" s="264"/>
      <c r="J233" s="247"/>
      <c r="L233" s="116"/>
      <c r="M233" s="118"/>
      <c r="N233" s="119"/>
      <c r="O233" s="119"/>
      <c r="P233" s="119"/>
      <c r="Q233" s="119"/>
      <c r="R233" s="119"/>
      <c r="S233" s="119"/>
      <c r="T233" s="120"/>
      <c r="AT233" s="117" t="s">
        <v>124</v>
      </c>
      <c r="AU233" s="117" t="s">
        <v>82</v>
      </c>
      <c r="AV233" s="13" t="s">
        <v>82</v>
      </c>
      <c r="AW233" s="13" t="s">
        <v>29</v>
      </c>
      <c r="AX233" s="13" t="s">
        <v>72</v>
      </c>
      <c r="AY233" s="117" t="s">
        <v>114</v>
      </c>
    </row>
    <row r="234" spans="1:65" s="14" customFormat="1" ht="10" x14ac:dyDescent="0.2">
      <c r="B234" s="251"/>
      <c r="C234" s="252"/>
      <c r="D234" s="244" t="s">
        <v>124</v>
      </c>
      <c r="E234" s="253" t="s">
        <v>1</v>
      </c>
      <c r="F234" s="254" t="s">
        <v>126</v>
      </c>
      <c r="G234" s="252"/>
      <c r="H234" s="255">
        <v>2.7229999999999999</v>
      </c>
      <c r="I234" s="265"/>
      <c r="J234" s="252"/>
      <c r="L234" s="121"/>
      <c r="M234" s="123"/>
      <c r="N234" s="124"/>
      <c r="O234" s="124"/>
      <c r="P234" s="124"/>
      <c r="Q234" s="124"/>
      <c r="R234" s="124"/>
      <c r="S234" s="124"/>
      <c r="T234" s="125"/>
      <c r="AT234" s="122" t="s">
        <v>124</v>
      </c>
      <c r="AU234" s="122" t="s">
        <v>82</v>
      </c>
      <c r="AV234" s="14" t="s">
        <v>120</v>
      </c>
      <c r="AW234" s="14" t="s">
        <v>29</v>
      </c>
      <c r="AX234" s="14" t="s">
        <v>80</v>
      </c>
      <c r="AY234" s="122" t="s">
        <v>114</v>
      </c>
    </row>
    <row r="235" spans="1:65" s="12" customFormat="1" ht="22.75" customHeight="1" x14ac:dyDescent="0.25">
      <c r="B235" s="231"/>
      <c r="C235" s="232"/>
      <c r="D235" s="233" t="s">
        <v>71</v>
      </c>
      <c r="E235" s="236" t="s">
        <v>146</v>
      </c>
      <c r="F235" s="236" t="s">
        <v>492</v>
      </c>
      <c r="G235" s="232"/>
      <c r="H235" s="232"/>
      <c r="I235" s="262"/>
      <c r="J235" s="237">
        <f>BK235</f>
        <v>0</v>
      </c>
      <c r="L235" s="99"/>
      <c r="M235" s="101"/>
      <c r="N235" s="102"/>
      <c r="O235" s="102"/>
      <c r="P235" s="103">
        <f>SUM(P236:P253)</f>
        <v>9.59</v>
      </c>
      <c r="Q235" s="102"/>
      <c r="R235" s="103">
        <f>SUM(R236:R253)</f>
        <v>0.90620000000000012</v>
      </c>
      <c r="S235" s="102"/>
      <c r="T235" s="104">
        <f>SUM(T236:T253)</f>
        <v>0</v>
      </c>
      <c r="AR235" s="100" t="s">
        <v>80</v>
      </c>
      <c r="AT235" s="105" t="s">
        <v>71</v>
      </c>
      <c r="AU235" s="105" t="s">
        <v>80</v>
      </c>
      <c r="AY235" s="100" t="s">
        <v>114</v>
      </c>
      <c r="BK235" s="106">
        <f>SUM(BK236:BK253)</f>
        <v>0</v>
      </c>
    </row>
    <row r="236" spans="1:65" s="2" customFormat="1" ht="49" customHeight="1" x14ac:dyDescent="0.2">
      <c r="A236" s="27"/>
      <c r="B236" s="175"/>
      <c r="C236" s="238" t="s">
        <v>279</v>
      </c>
      <c r="D236" s="238" t="s">
        <v>116</v>
      </c>
      <c r="E236" s="239" t="s">
        <v>493</v>
      </c>
      <c r="F236" s="240" t="s">
        <v>494</v>
      </c>
      <c r="G236" s="241" t="s">
        <v>159</v>
      </c>
      <c r="H236" s="242">
        <v>15</v>
      </c>
      <c r="I236" s="267">
        <v>0</v>
      </c>
      <c r="J236" s="243">
        <f>ROUND(I236*H236,2)</f>
        <v>0</v>
      </c>
      <c r="K236" s="107"/>
      <c r="L236" s="28"/>
      <c r="M236" s="108" t="s">
        <v>1</v>
      </c>
      <c r="N236" s="109" t="s">
        <v>37</v>
      </c>
      <c r="O236" s="110">
        <v>6.4000000000000001E-2</v>
      </c>
      <c r="P236" s="110">
        <f>O236*H236</f>
        <v>0.96</v>
      </c>
      <c r="Q236" s="110">
        <v>0</v>
      </c>
      <c r="R236" s="110">
        <f>Q236*H236</f>
        <v>0</v>
      </c>
      <c r="S236" s="110">
        <v>0</v>
      </c>
      <c r="T236" s="111">
        <f>S236*H236</f>
        <v>0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R236" s="112" t="s">
        <v>120</v>
      </c>
      <c r="AT236" s="112" t="s">
        <v>116</v>
      </c>
      <c r="AU236" s="112" t="s">
        <v>82</v>
      </c>
      <c r="AY236" s="16" t="s">
        <v>114</v>
      </c>
      <c r="BE236" s="113">
        <f>IF(N236="základní",J236,0)</f>
        <v>0</v>
      </c>
      <c r="BF236" s="113">
        <f>IF(N236="snížená",J236,0)</f>
        <v>0</v>
      </c>
      <c r="BG236" s="113">
        <f>IF(N236="zákl. přenesená",J236,0)</f>
        <v>0</v>
      </c>
      <c r="BH236" s="113">
        <f>IF(N236="sníž. přenesená",J236,0)</f>
        <v>0</v>
      </c>
      <c r="BI236" s="113">
        <f>IF(N236="nulová",J236,0)</f>
        <v>0</v>
      </c>
      <c r="BJ236" s="16" t="s">
        <v>80</v>
      </c>
      <c r="BK236" s="113">
        <f>ROUND(I236*H236,2)</f>
        <v>0</v>
      </c>
      <c r="BL236" s="16" t="s">
        <v>120</v>
      </c>
      <c r="BM236" s="112" t="s">
        <v>495</v>
      </c>
    </row>
    <row r="237" spans="1:65" s="13" customFormat="1" ht="10" x14ac:dyDescent="0.2">
      <c r="B237" s="246"/>
      <c r="C237" s="247"/>
      <c r="D237" s="244" t="s">
        <v>124</v>
      </c>
      <c r="E237" s="248" t="s">
        <v>1</v>
      </c>
      <c r="F237" s="249" t="s">
        <v>425</v>
      </c>
      <c r="G237" s="247"/>
      <c r="H237" s="250">
        <v>15</v>
      </c>
      <c r="I237" s="264"/>
      <c r="J237" s="247"/>
      <c r="L237" s="116"/>
      <c r="M237" s="118"/>
      <c r="N237" s="119"/>
      <c r="O237" s="119"/>
      <c r="P237" s="119"/>
      <c r="Q237" s="119"/>
      <c r="R237" s="119"/>
      <c r="S237" s="119"/>
      <c r="T237" s="120"/>
      <c r="AT237" s="117" t="s">
        <v>124</v>
      </c>
      <c r="AU237" s="117" t="s">
        <v>82</v>
      </c>
      <c r="AV237" s="13" t="s">
        <v>82</v>
      </c>
      <c r="AW237" s="13" t="s">
        <v>29</v>
      </c>
      <c r="AX237" s="13" t="s">
        <v>72</v>
      </c>
      <c r="AY237" s="117" t="s">
        <v>114</v>
      </c>
    </row>
    <row r="238" spans="1:65" s="14" customFormat="1" ht="10" x14ac:dyDescent="0.2">
      <c r="B238" s="251"/>
      <c r="C238" s="252"/>
      <c r="D238" s="244" t="s">
        <v>124</v>
      </c>
      <c r="E238" s="253" t="s">
        <v>1</v>
      </c>
      <c r="F238" s="254" t="s">
        <v>126</v>
      </c>
      <c r="G238" s="252"/>
      <c r="H238" s="255">
        <v>15</v>
      </c>
      <c r="I238" s="265"/>
      <c r="J238" s="252"/>
      <c r="L238" s="121"/>
      <c r="M238" s="123"/>
      <c r="N238" s="124"/>
      <c r="O238" s="124"/>
      <c r="P238" s="124"/>
      <c r="Q238" s="124"/>
      <c r="R238" s="124"/>
      <c r="S238" s="124"/>
      <c r="T238" s="125"/>
      <c r="AT238" s="122" t="s">
        <v>124</v>
      </c>
      <c r="AU238" s="122" t="s">
        <v>82</v>
      </c>
      <c r="AV238" s="14" t="s">
        <v>120</v>
      </c>
      <c r="AW238" s="14" t="s">
        <v>29</v>
      </c>
      <c r="AX238" s="14" t="s">
        <v>80</v>
      </c>
      <c r="AY238" s="122" t="s">
        <v>114</v>
      </c>
    </row>
    <row r="239" spans="1:65" s="2" customFormat="1" ht="24.15" customHeight="1" x14ac:dyDescent="0.2">
      <c r="A239" s="27"/>
      <c r="B239" s="175"/>
      <c r="C239" s="238" t="s">
        <v>283</v>
      </c>
      <c r="D239" s="238" t="s">
        <v>116</v>
      </c>
      <c r="E239" s="239" t="s">
        <v>496</v>
      </c>
      <c r="F239" s="240" t="s">
        <v>497</v>
      </c>
      <c r="G239" s="241" t="s">
        <v>159</v>
      </c>
      <c r="H239" s="242">
        <v>15</v>
      </c>
      <c r="I239" s="267">
        <v>0</v>
      </c>
      <c r="J239" s="243">
        <f>ROUND(I239*H239,2)</f>
        <v>0</v>
      </c>
      <c r="K239" s="107"/>
      <c r="L239" s="28"/>
      <c r="M239" s="108" t="s">
        <v>1</v>
      </c>
      <c r="N239" s="109" t="s">
        <v>37</v>
      </c>
      <c r="O239" s="110">
        <v>2E-3</v>
      </c>
      <c r="P239" s="110">
        <f>O239*H239</f>
        <v>0.03</v>
      </c>
      <c r="Q239" s="110">
        <v>0</v>
      </c>
      <c r="R239" s="110">
        <f>Q239*H239</f>
        <v>0</v>
      </c>
      <c r="S239" s="110">
        <v>0</v>
      </c>
      <c r="T239" s="111">
        <f>S239*H239</f>
        <v>0</v>
      </c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R239" s="112" t="s">
        <v>120</v>
      </c>
      <c r="AT239" s="112" t="s">
        <v>116</v>
      </c>
      <c r="AU239" s="112" t="s">
        <v>82</v>
      </c>
      <c r="AY239" s="16" t="s">
        <v>114</v>
      </c>
      <c r="BE239" s="113">
        <f>IF(N239="základní",J239,0)</f>
        <v>0</v>
      </c>
      <c r="BF239" s="113">
        <f>IF(N239="snížená",J239,0)</f>
        <v>0</v>
      </c>
      <c r="BG239" s="113">
        <f>IF(N239="zákl. přenesená",J239,0)</f>
        <v>0</v>
      </c>
      <c r="BH239" s="113">
        <f>IF(N239="sníž. přenesená",J239,0)</f>
        <v>0</v>
      </c>
      <c r="BI239" s="113">
        <f>IF(N239="nulová",J239,0)</f>
        <v>0</v>
      </c>
      <c r="BJ239" s="16" t="s">
        <v>80</v>
      </c>
      <c r="BK239" s="113">
        <f>ROUND(I239*H239,2)</f>
        <v>0</v>
      </c>
      <c r="BL239" s="16" t="s">
        <v>120</v>
      </c>
      <c r="BM239" s="112" t="s">
        <v>498</v>
      </c>
    </row>
    <row r="240" spans="1:65" s="13" customFormat="1" ht="10" x14ac:dyDescent="0.2">
      <c r="B240" s="246"/>
      <c r="C240" s="247"/>
      <c r="D240" s="244" t="s">
        <v>124</v>
      </c>
      <c r="E240" s="248" t="s">
        <v>1</v>
      </c>
      <c r="F240" s="249" t="s">
        <v>425</v>
      </c>
      <c r="G240" s="247"/>
      <c r="H240" s="250">
        <v>15</v>
      </c>
      <c r="I240" s="264"/>
      <c r="J240" s="247"/>
      <c r="L240" s="116"/>
      <c r="M240" s="118"/>
      <c r="N240" s="119"/>
      <c r="O240" s="119"/>
      <c r="P240" s="119"/>
      <c r="Q240" s="119"/>
      <c r="R240" s="119"/>
      <c r="S240" s="119"/>
      <c r="T240" s="120"/>
      <c r="AT240" s="117" t="s">
        <v>124</v>
      </c>
      <c r="AU240" s="117" t="s">
        <v>82</v>
      </c>
      <c r="AV240" s="13" t="s">
        <v>82</v>
      </c>
      <c r="AW240" s="13" t="s">
        <v>29</v>
      </c>
      <c r="AX240" s="13" t="s">
        <v>72</v>
      </c>
      <c r="AY240" s="117" t="s">
        <v>114</v>
      </c>
    </row>
    <row r="241" spans="1:65" s="14" customFormat="1" ht="10" x14ac:dyDescent="0.2">
      <c r="B241" s="251"/>
      <c r="C241" s="252"/>
      <c r="D241" s="244" t="s">
        <v>124</v>
      </c>
      <c r="E241" s="253" t="s">
        <v>1</v>
      </c>
      <c r="F241" s="254" t="s">
        <v>126</v>
      </c>
      <c r="G241" s="252"/>
      <c r="H241" s="255">
        <v>15</v>
      </c>
      <c r="I241" s="265"/>
      <c r="J241" s="252"/>
      <c r="L241" s="121"/>
      <c r="M241" s="123"/>
      <c r="N241" s="124"/>
      <c r="O241" s="124"/>
      <c r="P241" s="124"/>
      <c r="Q241" s="124"/>
      <c r="R241" s="124"/>
      <c r="S241" s="124"/>
      <c r="T241" s="125"/>
      <c r="AT241" s="122" t="s">
        <v>124</v>
      </c>
      <c r="AU241" s="122" t="s">
        <v>82</v>
      </c>
      <c r="AV241" s="14" t="s">
        <v>120</v>
      </c>
      <c r="AW241" s="14" t="s">
        <v>29</v>
      </c>
      <c r="AX241" s="14" t="s">
        <v>80</v>
      </c>
      <c r="AY241" s="122" t="s">
        <v>114</v>
      </c>
    </row>
    <row r="242" spans="1:65" s="2" customFormat="1" ht="24.15" customHeight="1" x14ac:dyDescent="0.2">
      <c r="A242" s="27"/>
      <c r="B242" s="175"/>
      <c r="C242" s="238" t="s">
        <v>287</v>
      </c>
      <c r="D242" s="238" t="s">
        <v>116</v>
      </c>
      <c r="E242" s="239" t="s">
        <v>499</v>
      </c>
      <c r="F242" s="240" t="s">
        <v>500</v>
      </c>
      <c r="G242" s="241" t="s">
        <v>159</v>
      </c>
      <c r="H242" s="242">
        <v>15</v>
      </c>
      <c r="I242" s="267">
        <v>0</v>
      </c>
      <c r="J242" s="243">
        <f>ROUND(I242*H242,2)</f>
        <v>0</v>
      </c>
      <c r="K242" s="107"/>
      <c r="L242" s="28"/>
      <c r="M242" s="108" t="s">
        <v>1</v>
      </c>
      <c r="N242" s="109" t="s">
        <v>37</v>
      </c>
      <c r="O242" s="110">
        <v>2E-3</v>
      </c>
      <c r="P242" s="110">
        <f>O242*H242</f>
        <v>0.03</v>
      </c>
      <c r="Q242" s="110">
        <v>0</v>
      </c>
      <c r="R242" s="110">
        <f>Q242*H242</f>
        <v>0</v>
      </c>
      <c r="S242" s="110">
        <v>0</v>
      </c>
      <c r="T242" s="111">
        <f>S242*H242</f>
        <v>0</v>
      </c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R242" s="112" t="s">
        <v>120</v>
      </c>
      <c r="AT242" s="112" t="s">
        <v>116</v>
      </c>
      <c r="AU242" s="112" t="s">
        <v>82</v>
      </c>
      <c r="AY242" s="16" t="s">
        <v>114</v>
      </c>
      <c r="BE242" s="113">
        <f>IF(N242="základní",J242,0)</f>
        <v>0</v>
      </c>
      <c r="BF242" s="113">
        <f>IF(N242="snížená",J242,0)</f>
        <v>0</v>
      </c>
      <c r="BG242" s="113">
        <f>IF(N242="zákl. přenesená",J242,0)</f>
        <v>0</v>
      </c>
      <c r="BH242" s="113">
        <f>IF(N242="sníž. přenesená",J242,0)</f>
        <v>0</v>
      </c>
      <c r="BI242" s="113">
        <f>IF(N242="nulová",J242,0)</f>
        <v>0</v>
      </c>
      <c r="BJ242" s="16" t="s">
        <v>80</v>
      </c>
      <c r="BK242" s="113">
        <f>ROUND(I242*H242,2)</f>
        <v>0</v>
      </c>
      <c r="BL242" s="16" t="s">
        <v>120</v>
      </c>
      <c r="BM242" s="112" t="s">
        <v>501</v>
      </c>
    </row>
    <row r="243" spans="1:65" s="13" customFormat="1" ht="10" x14ac:dyDescent="0.2">
      <c r="B243" s="246"/>
      <c r="C243" s="247"/>
      <c r="D243" s="244" t="s">
        <v>124</v>
      </c>
      <c r="E243" s="248" t="s">
        <v>1</v>
      </c>
      <c r="F243" s="249" t="s">
        <v>425</v>
      </c>
      <c r="G243" s="247"/>
      <c r="H243" s="250">
        <v>15</v>
      </c>
      <c r="I243" s="264"/>
      <c r="J243" s="247"/>
      <c r="L243" s="116"/>
      <c r="M243" s="118"/>
      <c r="N243" s="119"/>
      <c r="O243" s="119"/>
      <c r="P243" s="119"/>
      <c r="Q243" s="119"/>
      <c r="R243" s="119"/>
      <c r="S243" s="119"/>
      <c r="T243" s="120"/>
      <c r="AT243" s="117" t="s">
        <v>124</v>
      </c>
      <c r="AU243" s="117" t="s">
        <v>82</v>
      </c>
      <c r="AV243" s="13" t="s">
        <v>82</v>
      </c>
      <c r="AW243" s="13" t="s">
        <v>29</v>
      </c>
      <c r="AX243" s="13" t="s">
        <v>72</v>
      </c>
      <c r="AY243" s="117" t="s">
        <v>114</v>
      </c>
    </row>
    <row r="244" spans="1:65" s="14" customFormat="1" ht="10" x14ac:dyDescent="0.2">
      <c r="B244" s="251"/>
      <c r="C244" s="252"/>
      <c r="D244" s="244" t="s">
        <v>124</v>
      </c>
      <c r="E244" s="253" t="s">
        <v>1</v>
      </c>
      <c r="F244" s="254" t="s">
        <v>126</v>
      </c>
      <c r="G244" s="252"/>
      <c r="H244" s="255">
        <v>15</v>
      </c>
      <c r="I244" s="265"/>
      <c r="J244" s="252"/>
      <c r="L244" s="121"/>
      <c r="M244" s="123"/>
      <c r="N244" s="124"/>
      <c r="O244" s="124"/>
      <c r="P244" s="124"/>
      <c r="Q244" s="124"/>
      <c r="R244" s="124"/>
      <c r="S244" s="124"/>
      <c r="T244" s="125"/>
      <c r="AT244" s="122" t="s">
        <v>124</v>
      </c>
      <c r="AU244" s="122" t="s">
        <v>82</v>
      </c>
      <c r="AV244" s="14" t="s">
        <v>120</v>
      </c>
      <c r="AW244" s="14" t="s">
        <v>29</v>
      </c>
      <c r="AX244" s="14" t="s">
        <v>80</v>
      </c>
      <c r="AY244" s="122" t="s">
        <v>114</v>
      </c>
    </row>
    <row r="245" spans="1:65" s="2" customFormat="1" ht="44.25" customHeight="1" x14ac:dyDescent="0.2">
      <c r="A245" s="27"/>
      <c r="B245" s="175"/>
      <c r="C245" s="238" t="s">
        <v>293</v>
      </c>
      <c r="D245" s="238" t="s">
        <v>116</v>
      </c>
      <c r="E245" s="239" t="s">
        <v>502</v>
      </c>
      <c r="F245" s="240" t="s">
        <v>503</v>
      </c>
      <c r="G245" s="241" t="s">
        <v>159</v>
      </c>
      <c r="H245" s="242">
        <v>15</v>
      </c>
      <c r="I245" s="267">
        <v>0</v>
      </c>
      <c r="J245" s="243">
        <f>ROUND(I245*H245,2)</f>
        <v>0</v>
      </c>
      <c r="K245" s="107"/>
      <c r="L245" s="28"/>
      <c r="M245" s="108" t="s">
        <v>1</v>
      </c>
      <c r="N245" s="109" t="s">
        <v>37</v>
      </c>
      <c r="O245" s="110">
        <v>6.6000000000000003E-2</v>
      </c>
      <c r="P245" s="110">
        <f>O245*H245</f>
        <v>0.99</v>
      </c>
      <c r="Q245" s="110">
        <v>0</v>
      </c>
      <c r="R245" s="110">
        <f>Q245*H245</f>
        <v>0</v>
      </c>
      <c r="S245" s="110">
        <v>0</v>
      </c>
      <c r="T245" s="111">
        <f>S245*H245</f>
        <v>0</v>
      </c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R245" s="112" t="s">
        <v>120</v>
      </c>
      <c r="AT245" s="112" t="s">
        <v>116</v>
      </c>
      <c r="AU245" s="112" t="s">
        <v>82</v>
      </c>
      <c r="AY245" s="16" t="s">
        <v>114</v>
      </c>
      <c r="BE245" s="113">
        <f>IF(N245="základní",J245,0)</f>
        <v>0</v>
      </c>
      <c r="BF245" s="113">
        <f>IF(N245="snížená",J245,0)</f>
        <v>0</v>
      </c>
      <c r="BG245" s="113">
        <f>IF(N245="zákl. přenesená",J245,0)</f>
        <v>0</v>
      </c>
      <c r="BH245" s="113">
        <f>IF(N245="sníž. přenesená",J245,0)</f>
        <v>0</v>
      </c>
      <c r="BI245" s="113">
        <f>IF(N245="nulová",J245,0)</f>
        <v>0</v>
      </c>
      <c r="BJ245" s="16" t="s">
        <v>80</v>
      </c>
      <c r="BK245" s="113">
        <f>ROUND(I245*H245,2)</f>
        <v>0</v>
      </c>
      <c r="BL245" s="16" t="s">
        <v>120</v>
      </c>
      <c r="BM245" s="112" t="s">
        <v>504</v>
      </c>
    </row>
    <row r="246" spans="1:65" s="13" customFormat="1" ht="10" x14ac:dyDescent="0.2">
      <c r="B246" s="246"/>
      <c r="C246" s="247"/>
      <c r="D246" s="244" t="s">
        <v>124</v>
      </c>
      <c r="E246" s="248" t="s">
        <v>1</v>
      </c>
      <c r="F246" s="249" t="s">
        <v>425</v>
      </c>
      <c r="G246" s="247"/>
      <c r="H246" s="250">
        <v>15</v>
      </c>
      <c r="I246" s="264"/>
      <c r="J246" s="247"/>
      <c r="L246" s="116"/>
      <c r="M246" s="118"/>
      <c r="N246" s="119"/>
      <c r="O246" s="119"/>
      <c r="P246" s="119"/>
      <c r="Q246" s="119"/>
      <c r="R246" s="119"/>
      <c r="S246" s="119"/>
      <c r="T246" s="120"/>
      <c r="AT246" s="117" t="s">
        <v>124</v>
      </c>
      <c r="AU246" s="117" t="s">
        <v>82</v>
      </c>
      <c r="AV246" s="13" t="s">
        <v>82</v>
      </c>
      <c r="AW246" s="13" t="s">
        <v>29</v>
      </c>
      <c r="AX246" s="13" t="s">
        <v>72</v>
      </c>
      <c r="AY246" s="117" t="s">
        <v>114</v>
      </c>
    </row>
    <row r="247" spans="1:65" s="14" customFormat="1" ht="10" x14ac:dyDescent="0.2">
      <c r="B247" s="251"/>
      <c r="C247" s="252"/>
      <c r="D247" s="244" t="s">
        <v>124</v>
      </c>
      <c r="E247" s="253" t="s">
        <v>1</v>
      </c>
      <c r="F247" s="254" t="s">
        <v>126</v>
      </c>
      <c r="G247" s="252"/>
      <c r="H247" s="255">
        <v>15</v>
      </c>
      <c r="I247" s="265"/>
      <c r="J247" s="252"/>
      <c r="L247" s="121"/>
      <c r="M247" s="123"/>
      <c r="N247" s="124"/>
      <c r="O247" s="124"/>
      <c r="P247" s="124"/>
      <c r="Q247" s="124"/>
      <c r="R247" s="124"/>
      <c r="S247" s="124"/>
      <c r="T247" s="125"/>
      <c r="AT247" s="122" t="s">
        <v>124</v>
      </c>
      <c r="AU247" s="122" t="s">
        <v>82</v>
      </c>
      <c r="AV247" s="14" t="s">
        <v>120</v>
      </c>
      <c r="AW247" s="14" t="s">
        <v>29</v>
      </c>
      <c r="AX247" s="14" t="s">
        <v>80</v>
      </c>
      <c r="AY247" s="122" t="s">
        <v>114</v>
      </c>
    </row>
    <row r="248" spans="1:65" s="2" customFormat="1" ht="78" customHeight="1" x14ac:dyDescent="0.2">
      <c r="A248" s="27"/>
      <c r="B248" s="175"/>
      <c r="C248" s="238" t="s">
        <v>297</v>
      </c>
      <c r="D248" s="238" t="s">
        <v>116</v>
      </c>
      <c r="E248" s="239" t="s">
        <v>505</v>
      </c>
      <c r="F248" s="240" t="s">
        <v>506</v>
      </c>
      <c r="G248" s="241" t="s">
        <v>159</v>
      </c>
      <c r="H248" s="242">
        <v>10</v>
      </c>
      <c r="I248" s="267">
        <v>0</v>
      </c>
      <c r="J248" s="243">
        <f>ROUND(I248*H248,2)</f>
        <v>0</v>
      </c>
      <c r="K248" s="107"/>
      <c r="L248" s="28"/>
      <c r="M248" s="108" t="s">
        <v>1</v>
      </c>
      <c r="N248" s="109" t="s">
        <v>37</v>
      </c>
      <c r="O248" s="110">
        <v>0.62</v>
      </c>
      <c r="P248" s="110">
        <f>O248*H248</f>
        <v>6.2</v>
      </c>
      <c r="Q248" s="110">
        <v>9.0620000000000006E-2</v>
      </c>
      <c r="R248" s="110">
        <f>Q248*H248</f>
        <v>0.90620000000000012</v>
      </c>
      <c r="S248" s="110">
        <v>0</v>
      </c>
      <c r="T248" s="111">
        <f>S248*H248</f>
        <v>0</v>
      </c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R248" s="112" t="s">
        <v>120</v>
      </c>
      <c r="AT248" s="112" t="s">
        <v>116</v>
      </c>
      <c r="AU248" s="112" t="s">
        <v>82</v>
      </c>
      <c r="AY248" s="16" t="s">
        <v>114</v>
      </c>
      <c r="BE248" s="113">
        <f>IF(N248="základní",J248,0)</f>
        <v>0</v>
      </c>
      <c r="BF248" s="113">
        <f>IF(N248="snížená",J248,0)</f>
        <v>0</v>
      </c>
      <c r="BG248" s="113">
        <f>IF(N248="zákl. přenesená",J248,0)</f>
        <v>0</v>
      </c>
      <c r="BH248" s="113">
        <f>IF(N248="sníž. přenesená",J248,0)</f>
        <v>0</v>
      </c>
      <c r="BI248" s="113">
        <f>IF(N248="nulová",J248,0)</f>
        <v>0</v>
      </c>
      <c r="BJ248" s="16" t="s">
        <v>80</v>
      </c>
      <c r="BK248" s="113">
        <f>ROUND(I248*H248,2)</f>
        <v>0</v>
      </c>
      <c r="BL248" s="16" t="s">
        <v>120</v>
      </c>
      <c r="BM248" s="112" t="s">
        <v>507</v>
      </c>
    </row>
    <row r="249" spans="1:65" s="13" customFormat="1" ht="10" x14ac:dyDescent="0.2">
      <c r="B249" s="246"/>
      <c r="C249" s="247"/>
      <c r="D249" s="244" t="s">
        <v>124</v>
      </c>
      <c r="E249" s="248" t="s">
        <v>1</v>
      </c>
      <c r="F249" s="249" t="s">
        <v>174</v>
      </c>
      <c r="G249" s="247"/>
      <c r="H249" s="250">
        <v>10</v>
      </c>
      <c r="I249" s="264"/>
      <c r="J249" s="247"/>
      <c r="L249" s="116"/>
      <c r="M249" s="118"/>
      <c r="N249" s="119"/>
      <c r="O249" s="119"/>
      <c r="P249" s="119"/>
      <c r="Q249" s="119"/>
      <c r="R249" s="119"/>
      <c r="S249" s="119"/>
      <c r="T249" s="120"/>
      <c r="AT249" s="117" t="s">
        <v>124</v>
      </c>
      <c r="AU249" s="117" t="s">
        <v>82</v>
      </c>
      <c r="AV249" s="13" t="s">
        <v>82</v>
      </c>
      <c r="AW249" s="13" t="s">
        <v>29</v>
      </c>
      <c r="AX249" s="13" t="s">
        <v>72</v>
      </c>
      <c r="AY249" s="117" t="s">
        <v>114</v>
      </c>
    </row>
    <row r="250" spans="1:65" s="14" customFormat="1" ht="10" x14ac:dyDescent="0.2">
      <c r="B250" s="251"/>
      <c r="C250" s="252"/>
      <c r="D250" s="244" t="s">
        <v>124</v>
      </c>
      <c r="E250" s="253" t="s">
        <v>1</v>
      </c>
      <c r="F250" s="254" t="s">
        <v>126</v>
      </c>
      <c r="G250" s="252"/>
      <c r="H250" s="255">
        <v>10</v>
      </c>
      <c r="I250" s="265"/>
      <c r="J250" s="252"/>
      <c r="L250" s="121"/>
      <c r="M250" s="123"/>
      <c r="N250" s="124"/>
      <c r="O250" s="124"/>
      <c r="P250" s="124"/>
      <c r="Q250" s="124"/>
      <c r="R250" s="124"/>
      <c r="S250" s="124"/>
      <c r="T250" s="125"/>
      <c r="AT250" s="122" t="s">
        <v>124</v>
      </c>
      <c r="AU250" s="122" t="s">
        <v>82</v>
      </c>
      <c r="AV250" s="14" t="s">
        <v>120</v>
      </c>
      <c r="AW250" s="14" t="s">
        <v>29</v>
      </c>
      <c r="AX250" s="14" t="s">
        <v>80</v>
      </c>
      <c r="AY250" s="122" t="s">
        <v>114</v>
      </c>
    </row>
    <row r="251" spans="1:65" s="2" customFormat="1" ht="24.15" customHeight="1" x14ac:dyDescent="0.2">
      <c r="A251" s="27"/>
      <c r="B251" s="175"/>
      <c r="C251" s="238" t="s">
        <v>301</v>
      </c>
      <c r="D251" s="238" t="s">
        <v>116</v>
      </c>
      <c r="E251" s="239" t="s">
        <v>508</v>
      </c>
      <c r="F251" s="240" t="s">
        <v>509</v>
      </c>
      <c r="G251" s="241" t="s">
        <v>290</v>
      </c>
      <c r="H251" s="242">
        <v>30</v>
      </c>
      <c r="I251" s="267">
        <v>0</v>
      </c>
      <c r="J251" s="243">
        <f>ROUND(I251*H251,2)</f>
        <v>0</v>
      </c>
      <c r="K251" s="107"/>
      <c r="L251" s="28"/>
      <c r="M251" s="108" t="s">
        <v>1</v>
      </c>
      <c r="N251" s="109" t="s">
        <v>37</v>
      </c>
      <c r="O251" s="110">
        <v>4.5999999999999999E-2</v>
      </c>
      <c r="P251" s="110">
        <f>O251*H251</f>
        <v>1.38</v>
      </c>
      <c r="Q251" s="110">
        <v>0</v>
      </c>
      <c r="R251" s="110">
        <f>Q251*H251</f>
        <v>0</v>
      </c>
      <c r="S251" s="110">
        <v>0</v>
      </c>
      <c r="T251" s="111">
        <f>S251*H251</f>
        <v>0</v>
      </c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R251" s="112" t="s">
        <v>120</v>
      </c>
      <c r="AT251" s="112" t="s">
        <v>116</v>
      </c>
      <c r="AU251" s="112" t="s">
        <v>82</v>
      </c>
      <c r="AY251" s="16" t="s">
        <v>114</v>
      </c>
      <c r="BE251" s="113">
        <f>IF(N251="základní",J251,0)</f>
        <v>0</v>
      </c>
      <c r="BF251" s="113">
        <f>IF(N251="snížená",J251,0)</f>
        <v>0</v>
      </c>
      <c r="BG251" s="113">
        <f>IF(N251="zákl. přenesená",J251,0)</f>
        <v>0</v>
      </c>
      <c r="BH251" s="113">
        <f>IF(N251="sníž. přenesená",J251,0)</f>
        <v>0</v>
      </c>
      <c r="BI251" s="113">
        <f>IF(N251="nulová",J251,0)</f>
        <v>0</v>
      </c>
      <c r="BJ251" s="16" t="s">
        <v>80</v>
      </c>
      <c r="BK251" s="113">
        <f>ROUND(I251*H251,2)</f>
        <v>0</v>
      </c>
      <c r="BL251" s="16" t="s">
        <v>120</v>
      </c>
      <c r="BM251" s="112" t="s">
        <v>510</v>
      </c>
    </row>
    <row r="252" spans="1:65" s="13" customFormat="1" ht="10" x14ac:dyDescent="0.2">
      <c r="B252" s="246"/>
      <c r="C252" s="247"/>
      <c r="D252" s="244" t="s">
        <v>124</v>
      </c>
      <c r="E252" s="248" t="s">
        <v>1</v>
      </c>
      <c r="F252" s="249" t="s">
        <v>511</v>
      </c>
      <c r="G252" s="247"/>
      <c r="H252" s="250">
        <v>30</v>
      </c>
      <c r="I252" s="264"/>
      <c r="J252" s="247"/>
      <c r="L252" s="116"/>
      <c r="M252" s="118"/>
      <c r="N252" s="119"/>
      <c r="O252" s="119"/>
      <c r="P252" s="119"/>
      <c r="Q252" s="119"/>
      <c r="R252" s="119"/>
      <c r="S252" s="119"/>
      <c r="T252" s="120"/>
      <c r="AT252" s="117" t="s">
        <v>124</v>
      </c>
      <c r="AU252" s="117" t="s">
        <v>82</v>
      </c>
      <c r="AV252" s="13" t="s">
        <v>82</v>
      </c>
      <c r="AW252" s="13" t="s">
        <v>29</v>
      </c>
      <c r="AX252" s="13" t="s">
        <v>72</v>
      </c>
      <c r="AY252" s="117" t="s">
        <v>114</v>
      </c>
    </row>
    <row r="253" spans="1:65" s="14" customFormat="1" ht="10" x14ac:dyDescent="0.2">
      <c r="B253" s="251"/>
      <c r="C253" s="252"/>
      <c r="D253" s="244" t="s">
        <v>124</v>
      </c>
      <c r="E253" s="253" t="s">
        <v>1</v>
      </c>
      <c r="F253" s="254" t="s">
        <v>126</v>
      </c>
      <c r="G253" s="252"/>
      <c r="H253" s="255">
        <v>30</v>
      </c>
      <c r="I253" s="265"/>
      <c r="J253" s="252"/>
      <c r="L253" s="121"/>
      <c r="M253" s="123"/>
      <c r="N253" s="124"/>
      <c r="O253" s="124"/>
      <c r="P253" s="124"/>
      <c r="Q253" s="124"/>
      <c r="R253" s="124"/>
      <c r="S253" s="124"/>
      <c r="T253" s="125"/>
      <c r="AT253" s="122" t="s">
        <v>124</v>
      </c>
      <c r="AU253" s="122" t="s">
        <v>82</v>
      </c>
      <c r="AV253" s="14" t="s">
        <v>120</v>
      </c>
      <c r="AW253" s="14" t="s">
        <v>29</v>
      </c>
      <c r="AX253" s="14" t="s">
        <v>80</v>
      </c>
      <c r="AY253" s="122" t="s">
        <v>114</v>
      </c>
    </row>
    <row r="254" spans="1:65" s="12" customFormat="1" ht="22.75" customHeight="1" x14ac:dyDescent="0.25">
      <c r="B254" s="231"/>
      <c r="C254" s="232"/>
      <c r="D254" s="233" t="s">
        <v>71</v>
      </c>
      <c r="E254" s="236" t="s">
        <v>164</v>
      </c>
      <c r="F254" s="236" t="s">
        <v>265</v>
      </c>
      <c r="G254" s="232"/>
      <c r="H254" s="232"/>
      <c r="I254" s="262"/>
      <c r="J254" s="237">
        <f>BK254</f>
        <v>0</v>
      </c>
      <c r="L254" s="99"/>
      <c r="M254" s="101"/>
      <c r="N254" s="102"/>
      <c r="O254" s="102"/>
      <c r="P254" s="103">
        <f>SUM(P255:P336)</f>
        <v>78.345000000000013</v>
      </c>
      <c r="Q254" s="102"/>
      <c r="R254" s="103">
        <f>SUM(R255:R336)</f>
        <v>9.9242499999999989</v>
      </c>
      <c r="S254" s="102"/>
      <c r="T254" s="104">
        <f>SUM(T255:T336)</f>
        <v>0</v>
      </c>
      <c r="AR254" s="100" t="s">
        <v>80</v>
      </c>
      <c r="AT254" s="105" t="s">
        <v>71</v>
      </c>
      <c r="AU254" s="105" t="s">
        <v>80</v>
      </c>
      <c r="AY254" s="100" t="s">
        <v>114</v>
      </c>
      <c r="BK254" s="106">
        <f>SUM(BK255:BK336)</f>
        <v>0</v>
      </c>
    </row>
    <row r="255" spans="1:65" s="2" customFormat="1" ht="24.15" customHeight="1" x14ac:dyDescent="0.2">
      <c r="A255" s="27"/>
      <c r="B255" s="175"/>
      <c r="C255" s="256" t="s">
        <v>305</v>
      </c>
      <c r="D255" s="256" t="s">
        <v>222</v>
      </c>
      <c r="E255" s="257" t="s">
        <v>267</v>
      </c>
      <c r="F255" s="258" t="s">
        <v>268</v>
      </c>
      <c r="G255" s="259" t="s">
        <v>269</v>
      </c>
      <c r="H255" s="260">
        <v>6</v>
      </c>
      <c r="I255" s="268">
        <v>0</v>
      </c>
      <c r="J255" s="261">
        <f>ROUND(I255*H255,2)</f>
        <v>0</v>
      </c>
      <c r="K255" s="126"/>
      <c r="L255" s="127"/>
      <c r="M255" s="128" t="s">
        <v>1</v>
      </c>
      <c r="N255" s="129" t="s">
        <v>37</v>
      </c>
      <c r="O255" s="110">
        <v>0</v>
      </c>
      <c r="P255" s="110">
        <f>O255*H255</f>
        <v>0</v>
      </c>
      <c r="Q255" s="110">
        <v>0.14879999999999999</v>
      </c>
      <c r="R255" s="110">
        <f>Q255*H255</f>
        <v>0.89279999999999993</v>
      </c>
      <c r="S255" s="110">
        <v>0</v>
      </c>
      <c r="T255" s="111">
        <f>S255*H255</f>
        <v>0</v>
      </c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R255" s="112" t="s">
        <v>164</v>
      </c>
      <c r="AT255" s="112" t="s">
        <v>222</v>
      </c>
      <c r="AU255" s="112" t="s">
        <v>82</v>
      </c>
      <c r="AY255" s="16" t="s">
        <v>114</v>
      </c>
      <c r="BE255" s="113">
        <f>IF(N255="základní",J255,0)</f>
        <v>0</v>
      </c>
      <c r="BF255" s="113">
        <f>IF(N255="snížená",J255,0)</f>
        <v>0</v>
      </c>
      <c r="BG255" s="113">
        <f>IF(N255="zákl. přenesená",J255,0)</f>
        <v>0</v>
      </c>
      <c r="BH255" s="113">
        <f>IF(N255="sníž. přenesená",J255,0)</f>
        <v>0</v>
      </c>
      <c r="BI255" s="113">
        <f>IF(N255="nulová",J255,0)</f>
        <v>0</v>
      </c>
      <c r="BJ255" s="16" t="s">
        <v>80</v>
      </c>
      <c r="BK255" s="113">
        <f>ROUND(I255*H255,2)</f>
        <v>0</v>
      </c>
      <c r="BL255" s="16" t="s">
        <v>120</v>
      </c>
      <c r="BM255" s="112" t="s">
        <v>512</v>
      </c>
    </row>
    <row r="256" spans="1:65" s="13" customFormat="1" ht="10" x14ac:dyDescent="0.2">
      <c r="B256" s="246"/>
      <c r="C256" s="247"/>
      <c r="D256" s="244" t="s">
        <v>124</v>
      </c>
      <c r="E256" s="248" t="s">
        <v>1</v>
      </c>
      <c r="F256" s="249" t="s">
        <v>151</v>
      </c>
      <c r="G256" s="247"/>
      <c r="H256" s="250">
        <v>6</v>
      </c>
      <c r="I256" s="264"/>
      <c r="J256" s="247"/>
      <c r="L256" s="116"/>
      <c r="M256" s="118"/>
      <c r="N256" s="119"/>
      <c r="O256" s="119"/>
      <c r="P256" s="119"/>
      <c r="Q256" s="119"/>
      <c r="R256" s="119"/>
      <c r="S256" s="119"/>
      <c r="T256" s="120"/>
      <c r="AT256" s="117" t="s">
        <v>124</v>
      </c>
      <c r="AU256" s="117" t="s">
        <v>82</v>
      </c>
      <c r="AV256" s="13" t="s">
        <v>82</v>
      </c>
      <c r="AW256" s="13" t="s">
        <v>29</v>
      </c>
      <c r="AX256" s="13" t="s">
        <v>72</v>
      </c>
      <c r="AY256" s="117" t="s">
        <v>114</v>
      </c>
    </row>
    <row r="257" spans="1:65" s="14" customFormat="1" ht="10" x14ac:dyDescent="0.2">
      <c r="B257" s="251"/>
      <c r="C257" s="252"/>
      <c r="D257" s="244" t="s">
        <v>124</v>
      </c>
      <c r="E257" s="253" t="s">
        <v>1</v>
      </c>
      <c r="F257" s="254" t="s">
        <v>126</v>
      </c>
      <c r="G257" s="252"/>
      <c r="H257" s="255">
        <v>6</v>
      </c>
      <c r="I257" s="265"/>
      <c r="J257" s="252"/>
      <c r="L257" s="121"/>
      <c r="M257" s="123"/>
      <c r="N257" s="124"/>
      <c r="O257" s="124"/>
      <c r="P257" s="124"/>
      <c r="Q257" s="124"/>
      <c r="R257" s="124"/>
      <c r="S257" s="124"/>
      <c r="T257" s="125"/>
      <c r="AT257" s="122" t="s">
        <v>124</v>
      </c>
      <c r="AU257" s="122" t="s">
        <v>82</v>
      </c>
      <c r="AV257" s="14" t="s">
        <v>120</v>
      </c>
      <c r="AW257" s="14" t="s">
        <v>29</v>
      </c>
      <c r="AX257" s="14" t="s">
        <v>80</v>
      </c>
      <c r="AY257" s="122" t="s">
        <v>114</v>
      </c>
    </row>
    <row r="258" spans="1:65" s="2" customFormat="1" ht="24.15" customHeight="1" x14ac:dyDescent="0.2">
      <c r="A258" s="27"/>
      <c r="B258" s="175"/>
      <c r="C258" s="256" t="s">
        <v>309</v>
      </c>
      <c r="D258" s="256" t="s">
        <v>222</v>
      </c>
      <c r="E258" s="257" t="s">
        <v>513</v>
      </c>
      <c r="F258" s="258" t="s">
        <v>514</v>
      </c>
      <c r="G258" s="259" t="s">
        <v>269</v>
      </c>
      <c r="H258" s="260">
        <v>1</v>
      </c>
      <c r="I258" s="268">
        <v>0</v>
      </c>
      <c r="J258" s="261">
        <f>ROUND(I258*H258,2)</f>
        <v>0</v>
      </c>
      <c r="K258" s="126"/>
      <c r="L258" s="127"/>
      <c r="M258" s="128" t="s">
        <v>1</v>
      </c>
      <c r="N258" s="129" t="s">
        <v>37</v>
      </c>
      <c r="O258" s="110">
        <v>0</v>
      </c>
      <c r="P258" s="110">
        <f>O258*H258</f>
        <v>0</v>
      </c>
      <c r="Q258" s="110">
        <v>9.9000000000000005E-2</v>
      </c>
      <c r="R258" s="110">
        <f>Q258*H258</f>
        <v>9.9000000000000005E-2</v>
      </c>
      <c r="S258" s="110">
        <v>0</v>
      </c>
      <c r="T258" s="111">
        <f>S258*H258</f>
        <v>0</v>
      </c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R258" s="112" t="s">
        <v>164</v>
      </c>
      <c r="AT258" s="112" t="s">
        <v>222</v>
      </c>
      <c r="AU258" s="112" t="s">
        <v>82</v>
      </c>
      <c r="AY258" s="16" t="s">
        <v>114</v>
      </c>
      <c r="BE258" s="113">
        <f>IF(N258="základní",J258,0)</f>
        <v>0</v>
      </c>
      <c r="BF258" s="113">
        <f>IF(N258="snížená",J258,0)</f>
        <v>0</v>
      </c>
      <c r="BG258" s="113">
        <f>IF(N258="zákl. přenesená",J258,0)</f>
        <v>0</v>
      </c>
      <c r="BH258" s="113">
        <f>IF(N258="sníž. přenesená",J258,0)</f>
        <v>0</v>
      </c>
      <c r="BI258" s="113">
        <f>IF(N258="nulová",J258,0)</f>
        <v>0</v>
      </c>
      <c r="BJ258" s="16" t="s">
        <v>80</v>
      </c>
      <c r="BK258" s="113">
        <f>ROUND(I258*H258,2)</f>
        <v>0</v>
      </c>
      <c r="BL258" s="16" t="s">
        <v>120</v>
      </c>
      <c r="BM258" s="112" t="s">
        <v>515</v>
      </c>
    </row>
    <row r="259" spans="1:65" s="13" customFormat="1" ht="10" x14ac:dyDescent="0.2">
      <c r="B259" s="246"/>
      <c r="C259" s="247"/>
      <c r="D259" s="244" t="s">
        <v>124</v>
      </c>
      <c r="E259" s="248" t="s">
        <v>1</v>
      </c>
      <c r="F259" s="249" t="s">
        <v>80</v>
      </c>
      <c r="G259" s="247"/>
      <c r="H259" s="250">
        <v>1</v>
      </c>
      <c r="I259" s="264"/>
      <c r="J259" s="247"/>
      <c r="L259" s="116"/>
      <c r="M259" s="118"/>
      <c r="N259" s="119"/>
      <c r="O259" s="119"/>
      <c r="P259" s="119"/>
      <c r="Q259" s="119"/>
      <c r="R259" s="119"/>
      <c r="S259" s="119"/>
      <c r="T259" s="120"/>
      <c r="AT259" s="117" t="s">
        <v>124</v>
      </c>
      <c r="AU259" s="117" t="s">
        <v>82</v>
      </c>
      <c r="AV259" s="13" t="s">
        <v>82</v>
      </c>
      <c r="AW259" s="13" t="s">
        <v>29</v>
      </c>
      <c r="AX259" s="13" t="s">
        <v>72</v>
      </c>
      <c r="AY259" s="117" t="s">
        <v>114</v>
      </c>
    </row>
    <row r="260" spans="1:65" s="14" customFormat="1" ht="10" x14ac:dyDescent="0.2">
      <c r="B260" s="251"/>
      <c r="C260" s="252"/>
      <c r="D260" s="244" t="s">
        <v>124</v>
      </c>
      <c r="E260" s="253" t="s">
        <v>1</v>
      </c>
      <c r="F260" s="254" t="s">
        <v>126</v>
      </c>
      <c r="G260" s="252"/>
      <c r="H260" s="255">
        <v>1</v>
      </c>
      <c r="I260" s="265"/>
      <c r="J260" s="252"/>
      <c r="L260" s="121"/>
      <c r="M260" s="123"/>
      <c r="N260" s="124"/>
      <c r="O260" s="124"/>
      <c r="P260" s="124"/>
      <c r="Q260" s="124"/>
      <c r="R260" s="124"/>
      <c r="S260" s="124"/>
      <c r="T260" s="125"/>
      <c r="AT260" s="122" t="s">
        <v>124</v>
      </c>
      <c r="AU260" s="122" t="s">
        <v>82</v>
      </c>
      <c r="AV260" s="14" t="s">
        <v>120</v>
      </c>
      <c r="AW260" s="14" t="s">
        <v>29</v>
      </c>
      <c r="AX260" s="14" t="s">
        <v>80</v>
      </c>
      <c r="AY260" s="122" t="s">
        <v>114</v>
      </c>
    </row>
    <row r="261" spans="1:65" s="2" customFormat="1" ht="16.5" customHeight="1" x14ac:dyDescent="0.2">
      <c r="A261" s="27"/>
      <c r="B261" s="175"/>
      <c r="C261" s="238" t="s">
        <v>313</v>
      </c>
      <c r="D261" s="238" t="s">
        <v>116</v>
      </c>
      <c r="E261" s="239" t="s">
        <v>288</v>
      </c>
      <c r="F261" s="240" t="s">
        <v>289</v>
      </c>
      <c r="G261" s="241" t="s">
        <v>290</v>
      </c>
      <c r="H261" s="242">
        <v>39</v>
      </c>
      <c r="I261" s="267">
        <v>0</v>
      </c>
      <c r="J261" s="243">
        <f>ROUND(I261*H261,2)</f>
        <v>0</v>
      </c>
      <c r="K261" s="107"/>
      <c r="L261" s="28"/>
      <c r="M261" s="108" t="s">
        <v>1</v>
      </c>
      <c r="N261" s="109" t="s">
        <v>37</v>
      </c>
      <c r="O261" s="110">
        <v>6.9000000000000006E-2</v>
      </c>
      <c r="P261" s="110">
        <f>O261*H261</f>
        <v>2.6910000000000003</v>
      </c>
      <c r="Q261" s="110">
        <v>0</v>
      </c>
      <c r="R261" s="110">
        <f>Q261*H261</f>
        <v>0</v>
      </c>
      <c r="S261" s="110">
        <v>0</v>
      </c>
      <c r="T261" s="111">
        <f>S261*H261</f>
        <v>0</v>
      </c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R261" s="112" t="s">
        <v>120</v>
      </c>
      <c r="AT261" s="112" t="s">
        <v>116</v>
      </c>
      <c r="AU261" s="112" t="s">
        <v>82</v>
      </c>
      <c r="AY261" s="16" t="s">
        <v>114</v>
      </c>
      <c r="BE261" s="113">
        <f>IF(N261="základní",J261,0)</f>
        <v>0</v>
      </c>
      <c r="BF261" s="113">
        <f>IF(N261="snížená",J261,0)</f>
        <v>0</v>
      </c>
      <c r="BG261" s="113">
        <f>IF(N261="zákl. přenesená",J261,0)</f>
        <v>0</v>
      </c>
      <c r="BH261" s="113">
        <f>IF(N261="sníž. přenesená",J261,0)</f>
        <v>0</v>
      </c>
      <c r="BI261" s="113">
        <f>IF(N261="nulová",J261,0)</f>
        <v>0</v>
      </c>
      <c r="BJ261" s="16" t="s">
        <v>80</v>
      </c>
      <c r="BK261" s="113">
        <f>ROUND(I261*H261,2)</f>
        <v>0</v>
      </c>
      <c r="BL261" s="16" t="s">
        <v>120</v>
      </c>
      <c r="BM261" s="112" t="s">
        <v>516</v>
      </c>
    </row>
    <row r="262" spans="1:65" s="13" customFormat="1" ht="10" x14ac:dyDescent="0.2">
      <c r="B262" s="246"/>
      <c r="C262" s="247"/>
      <c r="D262" s="244" t="s">
        <v>124</v>
      </c>
      <c r="E262" s="248" t="s">
        <v>1</v>
      </c>
      <c r="F262" s="249" t="s">
        <v>313</v>
      </c>
      <c r="G262" s="247"/>
      <c r="H262" s="250">
        <v>39</v>
      </c>
      <c r="I262" s="264"/>
      <c r="J262" s="247"/>
      <c r="L262" s="116"/>
      <c r="M262" s="118"/>
      <c r="N262" s="119"/>
      <c r="O262" s="119"/>
      <c r="P262" s="119"/>
      <c r="Q262" s="119"/>
      <c r="R262" s="119"/>
      <c r="S262" s="119"/>
      <c r="T262" s="120"/>
      <c r="AT262" s="117" t="s">
        <v>124</v>
      </c>
      <c r="AU262" s="117" t="s">
        <v>82</v>
      </c>
      <c r="AV262" s="13" t="s">
        <v>82</v>
      </c>
      <c r="AW262" s="13" t="s">
        <v>29</v>
      </c>
      <c r="AX262" s="13" t="s">
        <v>72</v>
      </c>
      <c r="AY262" s="117" t="s">
        <v>114</v>
      </c>
    </row>
    <row r="263" spans="1:65" s="14" customFormat="1" ht="10" x14ac:dyDescent="0.2">
      <c r="B263" s="251"/>
      <c r="C263" s="252"/>
      <c r="D263" s="244" t="s">
        <v>124</v>
      </c>
      <c r="E263" s="253" t="s">
        <v>1</v>
      </c>
      <c r="F263" s="254" t="s">
        <v>126</v>
      </c>
      <c r="G263" s="252"/>
      <c r="H263" s="255">
        <v>39</v>
      </c>
      <c r="I263" s="265"/>
      <c r="J263" s="252"/>
      <c r="L263" s="121"/>
      <c r="M263" s="123"/>
      <c r="N263" s="124"/>
      <c r="O263" s="124"/>
      <c r="P263" s="124"/>
      <c r="Q263" s="124"/>
      <c r="R263" s="124"/>
      <c r="S263" s="124"/>
      <c r="T263" s="125"/>
      <c r="AT263" s="122" t="s">
        <v>124</v>
      </c>
      <c r="AU263" s="122" t="s">
        <v>82</v>
      </c>
      <c r="AV263" s="14" t="s">
        <v>120</v>
      </c>
      <c r="AW263" s="14" t="s">
        <v>29</v>
      </c>
      <c r="AX263" s="14" t="s">
        <v>80</v>
      </c>
      <c r="AY263" s="122" t="s">
        <v>114</v>
      </c>
    </row>
    <row r="264" spans="1:65" s="2" customFormat="1" ht="24.15" customHeight="1" x14ac:dyDescent="0.2">
      <c r="A264" s="27"/>
      <c r="B264" s="175"/>
      <c r="C264" s="238" t="s">
        <v>317</v>
      </c>
      <c r="D264" s="238" t="s">
        <v>116</v>
      </c>
      <c r="E264" s="239" t="s">
        <v>294</v>
      </c>
      <c r="F264" s="240" t="s">
        <v>295</v>
      </c>
      <c r="G264" s="241" t="s">
        <v>290</v>
      </c>
      <c r="H264" s="242">
        <v>39</v>
      </c>
      <c r="I264" s="267">
        <v>0</v>
      </c>
      <c r="J264" s="243">
        <f>ROUND(I264*H264,2)</f>
        <v>0</v>
      </c>
      <c r="K264" s="107"/>
      <c r="L264" s="28"/>
      <c r="M264" s="108" t="s">
        <v>1</v>
      </c>
      <c r="N264" s="109" t="s">
        <v>37</v>
      </c>
      <c r="O264" s="110">
        <v>8.5000000000000006E-2</v>
      </c>
      <c r="P264" s="110">
        <f>O264*H264</f>
        <v>3.3150000000000004</v>
      </c>
      <c r="Q264" s="110">
        <v>0</v>
      </c>
      <c r="R264" s="110">
        <f>Q264*H264</f>
        <v>0</v>
      </c>
      <c r="S264" s="110">
        <v>0</v>
      </c>
      <c r="T264" s="111">
        <f>S264*H264</f>
        <v>0</v>
      </c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R264" s="112" t="s">
        <v>120</v>
      </c>
      <c r="AT264" s="112" t="s">
        <v>116</v>
      </c>
      <c r="AU264" s="112" t="s">
        <v>82</v>
      </c>
      <c r="AY264" s="16" t="s">
        <v>114</v>
      </c>
      <c r="BE264" s="113">
        <f>IF(N264="základní",J264,0)</f>
        <v>0</v>
      </c>
      <c r="BF264" s="113">
        <f>IF(N264="snížená",J264,0)</f>
        <v>0</v>
      </c>
      <c r="BG264" s="113">
        <f>IF(N264="zákl. přenesená",J264,0)</f>
        <v>0</v>
      </c>
      <c r="BH264" s="113">
        <f>IF(N264="sníž. přenesená",J264,0)</f>
        <v>0</v>
      </c>
      <c r="BI264" s="113">
        <f>IF(N264="nulová",J264,0)</f>
        <v>0</v>
      </c>
      <c r="BJ264" s="16" t="s">
        <v>80</v>
      </c>
      <c r="BK264" s="113">
        <f>ROUND(I264*H264,2)</f>
        <v>0</v>
      </c>
      <c r="BL264" s="16" t="s">
        <v>120</v>
      </c>
      <c r="BM264" s="112" t="s">
        <v>517</v>
      </c>
    </row>
    <row r="265" spans="1:65" s="13" customFormat="1" ht="10" x14ac:dyDescent="0.2">
      <c r="B265" s="246"/>
      <c r="C265" s="247"/>
      <c r="D265" s="244" t="s">
        <v>124</v>
      </c>
      <c r="E265" s="248" t="s">
        <v>1</v>
      </c>
      <c r="F265" s="249" t="s">
        <v>313</v>
      </c>
      <c r="G265" s="247"/>
      <c r="H265" s="250">
        <v>39</v>
      </c>
      <c r="I265" s="264"/>
      <c r="J265" s="247"/>
      <c r="L265" s="116"/>
      <c r="M265" s="118"/>
      <c r="N265" s="119"/>
      <c r="O265" s="119"/>
      <c r="P265" s="119"/>
      <c r="Q265" s="119"/>
      <c r="R265" s="119"/>
      <c r="S265" s="119"/>
      <c r="T265" s="120"/>
      <c r="AT265" s="117" t="s">
        <v>124</v>
      </c>
      <c r="AU265" s="117" t="s">
        <v>82</v>
      </c>
      <c r="AV265" s="13" t="s">
        <v>82</v>
      </c>
      <c r="AW265" s="13" t="s">
        <v>29</v>
      </c>
      <c r="AX265" s="13" t="s">
        <v>72</v>
      </c>
      <c r="AY265" s="117" t="s">
        <v>114</v>
      </c>
    </row>
    <row r="266" spans="1:65" s="14" customFormat="1" ht="10" x14ac:dyDescent="0.2">
      <c r="B266" s="251"/>
      <c r="C266" s="252"/>
      <c r="D266" s="244" t="s">
        <v>124</v>
      </c>
      <c r="E266" s="253" t="s">
        <v>1</v>
      </c>
      <c r="F266" s="254" t="s">
        <v>126</v>
      </c>
      <c r="G266" s="252"/>
      <c r="H266" s="255">
        <v>39</v>
      </c>
      <c r="I266" s="265"/>
      <c r="J266" s="252"/>
      <c r="L266" s="121"/>
      <c r="M266" s="123"/>
      <c r="N266" s="124"/>
      <c r="O266" s="124"/>
      <c r="P266" s="124"/>
      <c r="Q266" s="124"/>
      <c r="R266" s="124"/>
      <c r="S266" s="124"/>
      <c r="T266" s="125"/>
      <c r="AT266" s="122" t="s">
        <v>124</v>
      </c>
      <c r="AU266" s="122" t="s">
        <v>82</v>
      </c>
      <c r="AV266" s="14" t="s">
        <v>120</v>
      </c>
      <c r="AW266" s="14" t="s">
        <v>29</v>
      </c>
      <c r="AX266" s="14" t="s">
        <v>80</v>
      </c>
      <c r="AY266" s="122" t="s">
        <v>114</v>
      </c>
    </row>
    <row r="267" spans="1:65" s="2" customFormat="1" ht="24.15" customHeight="1" x14ac:dyDescent="0.2">
      <c r="A267" s="27"/>
      <c r="B267" s="175"/>
      <c r="C267" s="238" t="s">
        <v>321</v>
      </c>
      <c r="D267" s="238" t="s">
        <v>116</v>
      </c>
      <c r="E267" s="239" t="s">
        <v>298</v>
      </c>
      <c r="F267" s="240" t="s">
        <v>299</v>
      </c>
      <c r="G267" s="241" t="s">
        <v>269</v>
      </c>
      <c r="H267" s="242">
        <v>2</v>
      </c>
      <c r="I267" s="267">
        <v>0</v>
      </c>
      <c r="J267" s="243">
        <f>ROUND(I267*H267,2)</f>
        <v>0</v>
      </c>
      <c r="K267" s="107"/>
      <c r="L267" s="28"/>
      <c r="M267" s="108" t="s">
        <v>1</v>
      </c>
      <c r="N267" s="109" t="s">
        <v>37</v>
      </c>
      <c r="O267" s="110">
        <v>1.05</v>
      </c>
      <c r="P267" s="110">
        <f>O267*H267</f>
        <v>2.1</v>
      </c>
      <c r="Q267" s="110">
        <v>0.22394</v>
      </c>
      <c r="R267" s="110">
        <f>Q267*H267</f>
        <v>0.44788</v>
      </c>
      <c r="S267" s="110">
        <v>0</v>
      </c>
      <c r="T267" s="111">
        <f>S267*H267</f>
        <v>0</v>
      </c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R267" s="112" t="s">
        <v>120</v>
      </c>
      <c r="AT267" s="112" t="s">
        <v>116</v>
      </c>
      <c r="AU267" s="112" t="s">
        <v>82</v>
      </c>
      <c r="AY267" s="16" t="s">
        <v>114</v>
      </c>
      <c r="BE267" s="113">
        <f>IF(N267="základní",J267,0)</f>
        <v>0</v>
      </c>
      <c r="BF267" s="113">
        <f>IF(N267="snížená",J267,0)</f>
        <v>0</v>
      </c>
      <c r="BG267" s="113">
        <f>IF(N267="zákl. přenesená",J267,0)</f>
        <v>0</v>
      </c>
      <c r="BH267" s="113">
        <f>IF(N267="sníž. přenesená",J267,0)</f>
        <v>0</v>
      </c>
      <c r="BI267" s="113">
        <f>IF(N267="nulová",J267,0)</f>
        <v>0</v>
      </c>
      <c r="BJ267" s="16" t="s">
        <v>80</v>
      </c>
      <c r="BK267" s="113">
        <f>ROUND(I267*H267,2)</f>
        <v>0</v>
      </c>
      <c r="BL267" s="16" t="s">
        <v>120</v>
      </c>
      <c r="BM267" s="112" t="s">
        <v>518</v>
      </c>
    </row>
    <row r="268" spans="1:65" s="13" customFormat="1" ht="10" x14ac:dyDescent="0.2">
      <c r="B268" s="246"/>
      <c r="C268" s="247"/>
      <c r="D268" s="244" t="s">
        <v>124</v>
      </c>
      <c r="E268" s="248" t="s">
        <v>1</v>
      </c>
      <c r="F268" s="249" t="s">
        <v>82</v>
      </c>
      <c r="G268" s="247"/>
      <c r="H268" s="250">
        <v>2</v>
      </c>
      <c r="I268" s="264"/>
      <c r="J268" s="247"/>
      <c r="L268" s="116"/>
      <c r="M268" s="118"/>
      <c r="N268" s="119"/>
      <c r="O268" s="119"/>
      <c r="P268" s="119"/>
      <c r="Q268" s="119"/>
      <c r="R268" s="119"/>
      <c r="S268" s="119"/>
      <c r="T268" s="120"/>
      <c r="AT268" s="117" t="s">
        <v>124</v>
      </c>
      <c r="AU268" s="117" t="s">
        <v>82</v>
      </c>
      <c r="AV268" s="13" t="s">
        <v>82</v>
      </c>
      <c r="AW268" s="13" t="s">
        <v>29</v>
      </c>
      <c r="AX268" s="13" t="s">
        <v>72</v>
      </c>
      <c r="AY268" s="117" t="s">
        <v>114</v>
      </c>
    </row>
    <row r="269" spans="1:65" s="14" customFormat="1" ht="10" x14ac:dyDescent="0.2">
      <c r="B269" s="251"/>
      <c r="C269" s="252"/>
      <c r="D269" s="244" t="s">
        <v>124</v>
      </c>
      <c r="E269" s="253" t="s">
        <v>1</v>
      </c>
      <c r="F269" s="254" t="s">
        <v>126</v>
      </c>
      <c r="G269" s="252"/>
      <c r="H269" s="255">
        <v>2</v>
      </c>
      <c r="I269" s="265"/>
      <c r="J269" s="252"/>
      <c r="L269" s="121"/>
      <c r="M269" s="123"/>
      <c r="N269" s="124"/>
      <c r="O269" s="124"/>
      <c r="P269" s="124"/>
      <c r="Q269" s="124"/>
      <c r="R269" s="124"/>
      <c r="S269" s="124"/>
      <c r="T269" s="125"/>
      <c r="AT269" s="122" t="s">
        <v>124</v>
      </c>
      <c r="AU269" s="122" t="s">
        <v>82</v>
      </c>
      <c r="AV269" s="14" t="s">
        <v>120</v>
      </c>
      <c r="AW269" s="14" t="s">
        <v>29</v>
      </c>
      <c r="AX269" s="14" t="s">
        <v>80</v>
      </c>
      <c r="AY269" s="122" t="s">
        <v>114</v>
      </c>
    </row>
    <row r="270" spans="1:65" s="2" customFormat="1" ht="21.75" customHeight="1" x14ac:dyDescent="0.2">
      <c r="A270" s="27"/>
      <c r="B270" s="175"/>
      <c r="C270" s="256" t="s">
        <v>325</v>
      </c>
      <c r="D270" s="256" t="s">
        <v>222</v>
      </c>
      <c r="E270" s="257" t="s">
        <v>519</v>
      </c>
      <c r="F270" s="258" t="s">
        <v>520</v>
      </c>
      <c r="G270" s="259" t="s">
        <v>269</v>
      </c>
      <c r="H270" s="260">
        <v>2</v>
      </c>
      <c r="I270" s="268">
        <v>0</v>
      </c>
      <c r="J270" s="261">
        <f>ROUND(I270*H270,2)</f>
        <v>0</v>
      </c>
      <c r="K270" s="126"/>
      <c r="L270" s="127"/>
      <c r="M270" s="128" t="s">
        <v>1</v>
      </c>
      <c r="N270" s="129" t="s">
        <v>37</v>
      </c>
      <c r="O270" s="110">
        <v>0</v>
      </c>
      <c r="P270" s="110">
        <f>O270*H270</f>
        <v>0</v>
      </c>
      <c r="Q270" s="110">
        <v>8.1000000000000003E-2</v>
      </c>
      <c r="R270" s="110">
        <f>Q270*H270</f>
        <v>0.16200000000000001</v>
      </c>
      <c r="S270" s="110">
        <v>0</v>
      </c>
      <c r="T270" s="111">
        <f>S270*H270</f>
        <v>0</v>
      </c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R270" s="112" t="s">
        <v>164</v>
      </c>
      <c r="AT270" s="112" t="s">
        <v>222</v>
      </c>
      <c r="AU270" s="112" t="s">
        <v>82</v>
      </c>
      <c r="AY270" s="16" t="s">
        <v>114</v>
      </c>
      <c r="BE270" s="113">
        <f>IF(N270="základní",J270,0)</f>
        <v>0</v>
      </c>
      <c r="BF270" s="113">
        <f>IF(N270="snížená",J270,0)</f>
        <v>0</v>
      </c>
      <c r="BG270" s="113">
        <f>IF(N270="zákl. přenesená",J270,0)</f>
        <v>0</v>
      </c>
      <c r="BH270" s="113">
        <f>IF(N270="sníž. přenesená",J270,0)</f>
        <v>0</v>
      </c>
      <c r="BI270" s="113">
        <f>IF(N270="nulová",J270,0)</f>
        <v>0</v>
      </c>
      <c r="BJ270" s="16" t="s">
        <v>80</v>
      </c>
      <c r="BK270" s="113">
        <f>ROUND(I270*H270,2)</f>
        <v>0</v>
      </c>
      <c r="BL270" s="16" t="s">
        <v>120</v>
      </c>
      <c r="BM270" s="112" t="s">
        <v>521</v>
      </c>
    </row>
    <row r="271" spans="1:65" s="13" customFormat="1" ht="10" x14ac:dyDescent="0.2">
      <c r="B271" s="246"/>
      <c r="C271" s="247"/>
      <c r="D271" s="244" t="s">
        <v>124</v>
      </c>
      <c r="E271" s="248" t="s">
        <v>1</v>
      </c>
      <c r="F271" s="249" t="s">
        <v>82</v>
      </c>
      <c r="G271" s="247"/>
      <c r="H271" s="250">
        <v>2</v>
      </c>
      <c r="I271" s="264"/>
      <c r="J271" s="247"/>
      <c r="L271" s="116"/>
      <c r="M271" s="118"/>
      <c r="N271" s="119"/>
      <c r="O271" s="119"/>
      <c r="P271" s="119"/>
      <c r="Q271" s="119"/>
      <c r="R271" s="119"/>
      <c r="S271" s="119"/>
      <c r="T271" s="120"/>
      <c r="AT271" s="117" t="s">
        <v>124</v>
      </c>
      <c r="AU271" s="117" t="s">
        <v>82</v>
      </c>
      <c r="AV271" s="13" t="s">
        <v>82</v>
      </c>
      <c r="AW271" s="13" t="s">
        <v>29</v>
      </c>
      <c r="AX271" s="13" t="s">
        <v>72</v>
      </c>
      <c r="AY271" s="117" t="s">
        <v>114</v>
      </c>
    </row>
    <row r="272" spans="1:65" s="14" customFormat="1" ht="10" x14ac:dyDescent="0.2">
      <c r="B272" s="251"/>
      <c r="C272" s="252"/>
      <c r="D272" s="244" t="s">
        <v>124</v>
      </c>
      <c r="E272" s="253" t="s">
        <v>1</v>
      </c>
      <c r="F272" s="254" t="s">
        <v>126</v>
      </c>
      <c r="G272" s="252"/>
      <c r="H272" s="255">
        <v>2</v>
      </c>
      <c r="I272" s="265"/>
      <c r="J272" s="252"/>
      <c r="L272" s="121"/>
      <c r="M272" s="123"/>
      <c r="N272" s="124"/>
      <c r="O272" s="124"/>
      <c r="P272" s="124"/>
      <c r="Q272" s="124"/>
      <c r="R272" s="124"/>
      <c r="S272" s="124"/>
      <c r="T272" s="125"/>
      <c r="AT272" s="122" t="s">
        <v>124</v>
      </c>
      <c r="AU272" s="122" t="s">
        <v>82</v>
      </c>
      <c r="AV272" s="14" t="s">
        <v>120</v>
      </c>
      <c r="AW272" s="14" t="s">
        <v>29</v>
      </c>
      <c r="AX272" s="14" t="s">
        <v>80</v>
      </c>
      <c r="AY272" s="122" t="s">
        <v>114</v>
      </c>
    </row>
    <row r="273" spans="1:65" s="2" customFormat="1" ht="33" customHeight="1" x14ac:dyDescent="0.2">
      <c r="A273" s="27"/>
      <c r="B273" s="175"/>
      <c r="C273" s="238" t="s">
        <v>329</v>
      </c>
      <c r="D273" s="238" t="s">
        <v>116</v>
      </c>
      <c r="E273" s="239" t="s">
        <v>522</v>
      </c>
      <c r="F273" s="240" t="s">
        <v>523</v>
      </c>
      <c r="G273" s="241" t="s">
        <v>269</v>
      </c>
      <c r="H273" s="242">
        <v>2</v>
      </c>
      <c r="I273" s="267">
        <v>0</v>
      </c>
      <c r="J273" s="243">
        <f>ROUND(I273*H273,2)</f>
        <v>0</v>
      </c>
      <c r="K273" s="107"/>
      <c r="L273" s="28"/>
      <c r="M273" s="108" t="s">
        <v>1</v>
      </c>
      <c r="N273" s="109" t="s">
        <v>37</v>
      </c>
      <c r="O273" s="110">
        <v>1.228</v>
      </c>
      <c r="P273" s="110">
        <f>O273*H273</f>
        <v>2.456</v>
      </c>
      <c r="Q273" s="110">
        <v>8.7419999999999998E-2</v>
      </c>
      <c r="R273" s="110">
        <f>Q273*H273</f>
        <v>0.17484</v>
      </c>
      <c r="S273" s="110">
        <v>0</v>
      </c>
      <c r="T273" s="111">
        <f>S273*H273</f>
        <v>0</v>
      </c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R273" s="112" t="s">
        <v>120</v>
      </c>
      <c r="AT273" s="112" t="s">
        <v>116</v>
      </c>
      <c r="AU273" s="112" t="s">
        <v>82</v>
      </c>
      <c r="AY273" s="16" t="s">
        <v>114</v>
      </c>
      <c r="BE273" s="113">
        <f>IF(N273="základní",J273,0)</f>
        <v>0</v>
      </c>
      <c r="BF273" s="113">
        <f>IF(N273="snížená",J273,0)</f>
        <v>0</v>
      </c>
      <c r="BG273" s="113">
        <f>IF(N273="zákl. přenesená",J273,0)</f>
        <v>0</v>
      </c>
      <c r="BH273" s="113">
        <f>IF(N273="sníž. přenesená",J273,0)</f>
        <v>0</v>
      </c>
      <c r="BI273" s="113">
        <f>IF(N273="nulová",J273,0)</f>
        <v>0</v>
      </c>
      <c r="BJ273" s="16" t="s">
        <v>80</v>
      </c>
      <c r="BK273" s="113">
        <f>ROUND(I273*H273,2)</f>
        <v>0</v>
      </c>
      <c r="BL273" s="16" t="s">
        <v>120</v>
      </c>
      <c r="BM273" s="112" t="s">
        <v>524</v>
      </c>
    </row>
    <row r="274" spans="1:65" s="13" customFormat="1" ht="10" x14ac:dyDescent="0.2">
      <c r="B274" s="246"/>
      <c r="C274" s="247"/>
      <c r="D274" s="244" t="s">
        <v>124</v>
      </c>
      <c r="E274" s="248" t="s">
        <v>1</v>
      </c>
      <c r="F274" s="249" t="s">
        <v>82</v>
      </c>
      <c r="G274" s="247"/>
      <c r="H274" s="250">
        <v>2</v>
      </c>
      <c r="I274" s="264"/>
      <c r="J274" s="247"/>
      <c r="L274" s="116"/>
      <c r="M274" s="118"/>
      <c r="N274" s="119"/>
      <c r="O274" s="119"/>
      <c r="P274" s="119"/>
      <c r="Q274" s="119"/>
      <c r="R274" s="119"/>
      <c r="S274" s="119"/>
      <c r="T274" s="120"/>
      <c r="AT274" s="117" t="s">
        <v>124</v>
      </c>
      <c r="AU274" s="117" t="s">
        <v>82</v>
      </c>
      <c r="AV274" s="13" t="s">
        <v>82</v>
      </c>
      <c r="AW274" s="13" t="s">
        <v>29</v>
      </c>
      <c r="AX274" s="13" t="s">
        <v>72</v>
      </c>
      <c r="AY274" s="117" t="s">
        <v>114</v>
      </c>
    </row>
    <row r="275" spans="1:65" s="14" customFormat="1" ht="10" x14ac:dyDescent="0.2">
      <c r="B275" s="251"/>
      <c r="C275" s="252"/>
      <c r="D275" s="244" t="s">
        <v>124</v>
      </c>
      <c r="E275" s="253" t="s">
        <v>1</v>
      </c>
      <c r="F275" s="254" t="s">
        <v>126</v>
      </c>
      <c r="G275" s="252"/>
      <c r="H275" s="255">
        <v>2</v>
      </c>
      <c r="I275" s="265"/>
      <c r="J275" s="252"/>
      <c r="L275" s="121"/>
      <c r="M275" s="123"/>
      <c r="N275" s="124"/>
      <c r="O275" s="124"/>
      <c r="P275" s="124"/>
      <c r="Q275" s="124"/>
      <c r="R275" s="124"/>
      <c r="S275" s="124"/>
      <c r="T275" s="125"/>
      <c r="AT275" s="122" t="s">
        <v>124</v>
      </c>
      <c r="AU275" s="122" t="s">
        <v>82</v>
      </c>
      <c r="AV275" s="14" t="s">
        <v>120</v>
      </c>
      <c r="AW275" s="14" t="s">
        <v>29</v>
      </c>
      <c r="AX275" s="14" t="s">
        <v>80</v>
      </c>
      <c r="AY275" s="122" t="s">
        <v>114</v>
      </c>
    </row>
    <row r="276" spans="1:65" s="2" customFormat="1" ht="16.5" customHeight="1" x14ac:dyDescent="0.2">
      <c r="A276" s="27"/>
      <c r="B276" s="175"/>
      <c r="C276" s="256" t="s">
        <v>333</v>
      </c>
      <c r="D276" s="256" t="s">
        <v>222</v>
      </c>
      <c r="E276" s="257" t="s">
        <v>525</v>
      </c>
      <c r="F276" s="258" t="s">
        <v>526</v>
      </c>
      <c r="G276" s="259" t="s">
        <v>269</v>
      </c>
      <c r="H276" s="260">
        <v>1</v>
      </c>
      <c r="I276" s="268">
        <v>0</v>
      </c>
      <c r="J276" s="261">
        <f>ROUND(I276*H276,2)</f>
        <v>0</v>
      </c>
      <c r="K276" s="126"/>
      <c r="L276" s="127"/>
      <c r="M276" s="128" t="s">
        <v>1</v>
      </c>
      <c r="N276" s="129" t="s">
        <v>37</v>
      </c>
      <c r="O276" s="110">
        <v>0</v>
      </c>
      <c r="P276" s="110">
        <f>O276*H276</f>
        <v>0</v>
      </c>
      <c r="Q276" s="110">
        <v>0.5</v>
      </c>
      <c r="R276" s="110">
        <f>Q276*H276</f>
        <v>0.5</v>
      </c>
      <c r="S276" s="110">
        <v>0</v>
      </c>
      <c r="T276" s="111">
        <f>S276*H276</f>
        <v>0</v>
      </c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R276" s="112" t="s">
        <v>164</v>
      </c>
      <c r="AT276" s="112" t="s">
        <v>222</v>
      </c>
      <c r="AU276" s="112" t="s">
        <v>82</v>
      </c>
      <c r="AY276" s="16" t="s">
        <v>114</v>
      </c>
      <c r="BE276" s="113">
        <f>IF(N276="základní",J276,0)</f>
        <v>0</v>
      </c>
      <c r="BF276" s="113">
        <f>IF(N276="snížená",J276,0)</f>
        <v>0</v>
      </c>
      <c r="BG276" s="113">
        <f>IF(N276="zákl. přenesená",J276,0)</f>
        <v>0</v>
      </c>
      <c r="BH276" s="113">
        <f>IF(N276="sníž. přenesená",J276,0)</f>
        <v>0</v>
      </c>
      <c r="BI276" s="113">
        <f>IF(N276="nulová",J276,0)</f>
        <v>0</v>
      </c>
      <c r="BJ276" s="16" t="s">
        <v>80</v>
      </c>
      <c r="BK276" s="113">
        <f>ROUND(I276*H276,2)</f>
        <v>0</v>
      </c>
      <c r="BL276" s="16" t="s">
        <v>120</v>
      </c>
      <c r="BM276" s="112" t="s">
        <v>527</v>
      </c>
    </row>
    <row r="277" spans="1:65" s="13" customFormat="1" ht="10" x14ac:dyDescent="0.2">
      <c r="B277" s="246"/>
      <c r="C277" s="247"/>
      <c r="D277" s="244" t="s">
        <v>124</v>
      </c>
      <c r="E277" s="248" t="s">
        <v>1</v>
      </c>
      <c r="F277" s="249" t="s">
        <v>80</v>
      </c>
      <c r="G277" s="247"/>
      <c r="H277" s="250">
        <v>1</v>
      </c>
      <c r="I277" s="264"/>
      <c r="J277" s="247"/>
      <c r="L277" s="116"/>
      <c r="M277" s="118"/>
      <c r="N277" s="119"/>
      <c r="O277" s="119"/>
      <c r="P277" s="119"/>
      <c r="Q277" s="119"/>
      <c r="R277" s="119"/>
      <c r="S277" s="119"/>
      <c r="T277" s="120"/>
      <c r="AT277" s="117" t="s">
        <v>124</v>
      </c>
      <c r="AU277" s="117" t="s">
        <v>82</v>
      </c>
      <c r="AV277" s="13" t="s">
        <v>82</v>
      </c>
      <c r="AW277" s="13" t="s">
        <v>29</v>
      </c>
      <c r="AX277" s="13" t="s">
        <v>72</v>
      </c>
      <c r="AY277" s="117" t="s">
        <v>114</v>
      </c>
    </row>
    <row r="278" spans="1:65" s="14" customFormat="1" ht="10" x14ac:dyDescent="0.2">
      <c r="B278" s="251"/>
      <c r="C278" s="252"/>
      <c r="D278" s="244" t="s">
        <v>124</v>
      </c>
      <c r="E278" s="253" t="s">
        <v>1</v>
      </c>
      <c r="F278" s="254" t="s">
        <v>126</v>
      </c>
      <c r="G278" s="252"/>
      <c r="H278" s="255">
        <v>1</v>
      </c>
      <c r="I278" s="265"/>
      <c r="J278" s="252"/>
      <c r="L278" s="121"/>
      <c r="M278" s="123"/>
      <c r="N278" s="124"/>
      <c r="O278" s="124"/>
      <c r="P278" s="124"/>
      <c r="Q278" s="124"/>
      <c r="R278" s="124"/>
      <c r="S278" s="124"/>
      <c r="T278" s="125"/>
      <c r="AT278" s="122" t="s">
        <v>124</v>
      </c>
      <c r="AU278" s="122" t="s">
        <v>82</v>
      </c>
      <c r="AV278" s="14" t="s">
        <v>120</v>
      </c>
      <c r="AW278" s="14" t="s">
        <v>29</v>
      </c>
      <c r="AX278" s="14" t="s">
        <v>80</v>
      </c>
      <c r="AY278" s="122" t="s">
        <v>114</v>
      </c>
    </row>
    <row r="279" spans="1:65" s="2" customFormat="1" ht="37.75" customHeight="1" x14ac:dyDescent="0.2">
      <c r="A279" s="27"/>
      <c r="B279" s="175"/>
      <c r="C279" s="238" t="s">
        <v>337</v>
      </c>
      <c r="D279" s="238" t="s">
        <v>116</v>
      </c>
      <c r="E279" s="239" t="s">
        <v>330</v>
      </c>
      <c r="F279" s="240" t="s">
        <v>331</v>
      </c>
      <c r="G279" s="241" t="s">
        <v>290</v>
      </c>
      <c r="H279" s="242">
        <v>39</v>
      </c>
      <c r="I279" s="267">
        <v>0</v>
      </c>
      <c r="J279" s="243">
        <f>ROUND(I279*H279,2)</f>
        <v>0</v>
      </c>
      <c r="K279" s="107"/>
      <c r="L279" s="28"/>
      <c r="M279" s="108" t="s">
        <v>1</v>
      </c>
      <c r="N279" s="109" t="s">
        <v>37</v>
      </c>
      <c r="O279" s="110">
        <v>0.39900000000000002</v>
      </c>
      <c r="P279" s="110">
        <f>O279*H279</f>
        <v>15.561</v>
      </c>
      <c r="Q279" s="110">
        <v>3.0000000000000001E-5</v>
      </c>
      <c r="R279" s="110">
        <f>Q279*H279</f>
        <v>1.17E-3</v>
      </c>
      <c r="S279" s="110">
        <v>0</v>
      </c>
      <c r="T279" s="111">
        <f>S279*H279</f>
        <v>0</v>
      </c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R279" s="112" t="s">
        <v>120</v>
      </c>
      <c r="AT279" s="112" t="s">
        <v>116</v>
      </c>
      <c r="AU279" s="112" t="s">
        <v>82</v>
      </c>
      <c r="AY279" s="16" t="s">
        <v>114</v>
      </c>
      <c r="BE279" s="113">
        <f>IF(N279="základní",J279,0)</f>
        <v>0</v>
      </c>
      <c r="BF279" s="113">
        <f>IF(N279="snížená",J279,0)</f>
        <v>0</v>
      </c>
      <c r="BG279" s="113">
        <f>IF(N279="zákl. přenesená",J279,0)</f>
        <v>0</v>
      </c>
      <c r="BH279" s="113">
        <f>IF(N279="sníž. přenesená",J279,0)</f>
        <v>0</v>
      </c>
      <c r="BI279" s="113">
        <f>IF(N279="nulová",J279,0)</f>
        <v>0</v>
      </c>
      <c r="BJ279" s="16" t="s">
        <v>80</v>
      </c>
      <c r="BK279" s="113">
        <f>ROUND(I279*H279,2)</f>
        <v>0</v>
      </c>
      <c r="BL279" s="16" t="s">
        <v>120</v>
      </c>
      <c r="BM279" s="112" t="s">
        <v>528</v>
      </c>
    </row>
    <row r="280" spans="1:65" s="13" customFormat="1" ht="10" x14ac:dyDescent="0.2">
      <c r="B280" s="246"/>
      <c r="C280" s="247"/>
      <c r="D280" s="244" t="s">
        <v>124</v>
      </c>
      <c r="E280" s="248" t="s">
        <v>1</v>
      </c>
      <c r="F280" s="249" t="s">
        <v>313</v>
      </c>
      <c r="G280" s="247"/>
      <c r="H280" s="250">
        <v>39</v>
      </c>
      <c r="I280" s="264"/>
      <c r="J280" s="247"/>
      <c r="L280" s="116"/>
      <c r="M280" s="118"/>
      <c r="N280" s="119"/>
      <c r="O280" s="119"/>
      <c r="P280" s="119"/>
      <c r="Q280" s="119"/>
      <c r="R280" s="119"/>
      <c r="S280" s="119"/>
      <c r="T280" s="120"/>
      <c r="AT280" s="117" t="s">
        <v>124</v>
      </c>
      <c r="AU280" s="117" t="s">
        <v>82</v>
      </c>
      <c r="AV280" s="13" t="s">
        <v>82</v>
      </c>
      <c r="AW280" s="13" t="s">
        <v>29</v>
      </c>
      <c r="AX280" s="13" t="s">
        <v>72</v>
      </c>
      <c r="AY280" s="117" t="s">
        <v>114</v>
      </c>
    </row>
    <row r="281" spans="1:65" s="14" customFormat="1" ht="10" x14ac:dyDescent="0.2">
      <c r="B281" s="251"/>
      <c r="C281" s="252"/>
      <c r="D281" s="244" t="s">
        <v>124</v>
      </c>
      <c r="E281" s="253" t="s">
        <v>1</v>
      </c>
      <c r="F281" s="254" t="s">
        <v>126</v>
      </c>
      <c r="G281" s="252"/>
      <c r="H281" s="255">
        <v>39</v>
      </c>
      <c r="I281" s="265"/>
      <c r="J281" s="252"/>
      <c r="L281" s="121"/>
      <c r="M281" s="123"/>
      <c r="N281" s="124"/>
      <c r="O281" s="124"/>
      <c r="P281" s="124"/>
      <c r="Q281" s="124"/>
      <c r="R281" s="124"/>
      <c r="S281" s="124"/>
      <c r="T281" s="125"/>
      <c r="AT281" s="122" t="s">
        <v>124</v>
      </c>
      <c r="AU281" s="122" t="s">
        <v>82</v>
      </c>
      <c r="AV281" s="14" t="s">
        <v>120</v>
      </c>
      <c r="AW281" s="14" t="s">
        <v>29</v>
      </c>
      <c r="AX281" s="14" t="s">
        <v>80</v>
      </c>
      <c r="AY281" s="122" t="s">
        <v>114</v>
      </c>
    </row>
    <row r="282" spans="1:65" s="2" customFormat="1" ht="16.5" customHeight="1" x14ac:dyDescent="0.2">
      <c r="A282" s="27"/>
      <c r="B282" s="175"/>
      <c r="C282" s="256" t="s">
        <v>342</v>
      </c>
      <c r="D282" s="256" t="s">
        <v>222</v>
      </c>
      <c r="E282" s="257" t="s">
        <v>326</v>
      </c>
      <c r="F282" s="258" t="s">
        <v>327</v>
      </c>
      <c r="G282" s="259" t="s">
        <v>269</v>
      </c>
      <c r="H282" s="260">
        <v>2</v>
      </c>
      <c r="I282" s="268">
        <v>0</v>
      </c>
      <c r="J282" s="261">
        <f>ROUND(I282*H282,2)</f>
        <v>0</v>
      </c>
      <c r="K282" s="126"/>
      <c r="L282" s="127"/>
      <c r="M282" s="128" t="s">
        <v>1</v>
      </c>
      <c r="N282" s="129" t="s">
        <v>37</v>
      </c>
      <c r="O282" s="110">
        <v>0</v>
      </c>
      <c r="P282" s="110">
        <f>O282*H282</f>
        <v>0</v>
      </c>
      <c r="Q282" s="110">
        <v>1.87</v>
      </c>
      <c r="R282" s="110">
        <f>Q282*H282</f>
        <v>3.74</v>
      </c>
      <c r="S282" s="110">
        <v>0</v>
      </c>
      <c r="T282" s="111">
        <f>S282*H282</f>
        <v>0</v>
      </c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R282" s="112" t="s">
        <v>164</v>
      </c>
      <c r="AT282" s="112" t="s">
        <v>222</v>
      </c>
      <c r="AU282" s="112" t="s">
        <v>82</v>
      </c>
      <c r="AY282" s="16" t="s">
        <v>114</v>
      </c>
      <c r="BE282" s="113">
        <f>IF(N282="základní",J282,0)</f>
        <v>0</v>
      </c>
      <c r="BF282" s="113">
        <f>IF(N282="snížená",J282,0)</f>
        <v>0</v>
      </c>
      <c r="BG282" s="113">
        <f>IF(N282="zákl. přenesená",J282,0)</f>
        <v>0</v>
      </c>
      <c r="BH282" s="113">
        <f>IF(N282="sníž. přenesená",J282,0)</f>
        <v>0</v>
      </c>
      <c r="BI282" s="113">
        <f>IF(N282="nulová",J282,0)</f>
        <v>0</v>
      </c>
      <c r="BJ282" s="16" t="s">
        <v>80</v>
      </c>
      <c r="BK282" s="113">
        <f>ROUND(I282*H282,2)</f>
        <v>0</v>
      </c>
      <c r="BL282" s="16" t="s">
        <v>120</v>
      </c>
      <c r="BM282" s="112" t="s">
        <v>529</v>
      </c>
    </row>
    <row r="283" spans="1:65" s="13" customFormat="1" ht="10" x14ac:dyDescent="0.2">
      <c r="B283" s="246"/>
      <c r="C283" s="247"/>
      <c r="D283" s="244" t="s">
        <v>124</v>
      </c>
      <c r="E283" s="248" t="s">
        <v>1</v>
      </c>
      <c r="F283" s="249" t="s">
        <v>82</v>
      </c>
      <c r="G283" s="247"/>
      <c r="H283" s="250">
        <v>2</v>
      </c>
      <c r="I283" s="264"/>
      <c r="J283" s="247"/>
      <c r="L283" s="116"/>
      <c r="M283" s="118"/>
      <c r="N283" s="119"/>
      <c r="O283" s="119"/>
      <c r="P283" s="119"/>
      <c r="Q283" s="119"/>
      <c r="R283" s="119"/>
      <c r="S283" s="119"/>
      <c r="T283" s="120"/>
      <c r="AT283" s="117" t="s">
        <v>124</v>
      </c>
      <c r="AU283" s="117" t="s">
        <v>82</v>
      </c>
      <c r="AV283" s="13" t="s">
        <v>82</v>
      </c>
      <c r="AW283" s="13" t="s">
        <v>29</v>
      </c>
      <c r="AX283" s="13" t="s">
        <v>72</v>
      </c>
      <c r="AY283" s="117" t="s">
        <v>114</v>
      </c>
    </row>
    <row r="284" spans="1:65" s="14" customFormat="1" ht="10" x14ac:dyDescent="0.2">
      <c r="B284" s="251"/>
      <c r="C284" s="252"/>
      <c r="D284" s="244" t="s">
        <v>124</v>
      </c>
      <c r="E284" s="253" t="s">
        <v>1</v>
      </c>
      <c r="F284" s="254" t="s">
        <v>126</v>
      </c>
      <c r="G284" s="252"/>
      <c r="H284" s="255">
        <v>2</v>
      </c>
      <c r="I284" s="265"/>
      <c r="J284" s="252"/>
      <c r="L284" s="121"/>
      <c r="M284" s="123"/>
      <c r="N284" s="124"/>
      <c r="O284" s="124"/>
      <c r="P284" s="124"/>
      <c r="Q284" s="124"/>
      <c r="R284" s="124"/>
      <c r="S284" s="124"/>
      <c r="T284" s="125"/>
      <c r="AT284" s="122" t="s">
        <v>124</v>
      </c>
      <c r="AU284" s="122" t="s">
        <v>82</v>
      </c>
      <c r="AV284" s="14" t="s">
        <v>120</v>
      </c>
      <c r="AW284" s="14" t="s">
        <v>29</v>
      </c>
      <c r="AX284" s="14" t="s">
        <v>80</v>
      </c>
      <c r="AY284" s="122" t="s">
        <v>114</v>
      </c>
    </row>
    <row r="285" spans="1:65" s="2" customFormat="1" ht="24.15" customHeight="1" x14ac:dyDescent="0.2">
      <c r="A285" s="27"/>
      <c r="B285" s="175"/>
      <c r="C285" s="238" t="s">
        <v>346</v>
      </c>
      <c r="D285" s="238" t="s">
        <v>116</v>
      </c>
      <c r="E285" s="239" t="s">
        <v>343</v>
      </c>
      <c r="F285" s="240" t="s">
        <v>344</v>
      </c>
      <c r="G285" s="241" t="s">
        <v>340</v>
      </c>
      <c r="H285" s="242">
        <v>2</v>
      </c>
      <c r="I285" s="267">
        <v>0</v>
      </c>
      <c r="J285" s="243">
        <f>ROUND(I285*H285,2)</f>
        <v>0</v>
      </c>
      <c r="K285" s="107"/>
      <c r="L285" s="28"/>
      <c r="M285" s="108" t="s">
        <v>1</v>
      </c>
      <c r="N285" s="109" t="s">
        <v>37</v>
      </c>
      <c r="O285" s="110">
        <v>1.8720000000000001</v>
      </c>
      <c r="P285" s="110">
        <f>O285*H285</f>
        <v>3.7440000000000002</v>
      </c>
      <c r="Q285" s="110">
        <v>2.5000000000000001E-4</v>
      </c>
      <c r="R285" s="110">
        <f>Q285*H285</f>
        <v>5.0000000000000001E-4</v>
      </c>
      <c r="S285" s="110">
        <v>0</v>
      </c>
      <c r="T285" s="111">
        <f>S285*H285</f>
        <v>0</v>
      </c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R285" s="112" t="s">
        <v>120</v>
      </c>
      <c r="AT285" s="112" t="s">
        <v>116</v>
      </c>
      <c r="AU285" s="112" t="s">
        <v>82</v>
      </c>
      <c r="AY285" s="16" t="s">
        <v>114</v>
      </c>
      <c r="BE285" s="113">
        <f>IF(N285="základní",J285,0)</f>
        <v>0</v>
      </c>
      <c r="BF285" s="113">
        <f>IF(N285="snížená",J285,0)</f>
        <v>0</v>
      </c>
      <c r="BG285" s="113">
        <f>IF(N285="zákl. přenesená",J285,0)</f>
        <v>0</v>
      </c>
      <c r="BH285" s="113">
        <f>IF(N285="sníž. přenesená",J285,0)</f>
        <v>0</v>
      </c>
      <c r="BI285" s="113">
        <f>IF(N285="nulová",J285,0)</f>
        <v>0</v>
      </c>
      <c r="BJ285" s="16" t="s">
        <v>80</v>
      </c>
      <c r="BK285" s="113">
        <f>ROUND(I285*H285,2)</f>
        <v>0</v>
      </c>
      <c r="BL285" s="16" t="s">
        <v>120</v>
      </c>
      <c r="BM285" s="112" t="s">
        <v>530</v>
      </c>
    </row>
    <row r="286" spans="1:65" s="13" customFormat="1" ht="10" x14ac:dyDescent="0.2">
      <c r="B286" s="246"/>
      <c r="C286" s="247"/>
      <c r="D286" s="244" t="s">
        <v>124</v>
      </c>
      <c r="E286" s="248" t="s">
        <v>1</v>
      </c>
      <c r="F286" s="249" t="s">
        <v>82</v>
      </c>
      <c r="G286" s="247"/>
      <c r="H286" s="250">
        <v>2</v>
      </c>
      <c r="I286" s="264"/>
      <c r="J286" s="247"/>
      <c r="L286" s="116"/>
      <c r="M286" s="118"/>
      <c r="N286" s="119"/>
      <c r="O286" s="119"/>
      <c r="P286" s="119"/>
      <c r="Q286" s="119"/>
      <c r="R286" s="119"/>
      <c r="S286" s="119"/>
      <c r="T286" s="120"/>
      <c r="AT286" s="117" t="s">
        <v>124</v>
      </c>
      <c r="AU286" s="117" t="s">
        <v>82</v>
      </c>
      <c r="AV286" s="13" t="s">
        <v>82</v>
      </c>
      <c r="AW286" s="13" t="s">
        <v>29</v>
      </c>
      <c r="AX286" s="13" t="s">
        <v>72</v>
      </c>
      <c r="AY286" s="117" t="s">
        <v>114</v>
      </c>
    </row>
    <row r="287" spans="1:65" s="14" customFormat="1" ht="10" x14ac:dyDescent="0.2">
      <c r="B287" s="251"/>
      <c r="C287" s="252"/>
      <c r="D287" s="244" t="s">
        <v>124</v>
      </c>
      <c r="E287" s="253" t="s">
        <v>1</v>
      </c>
      <c r="F287" s="254" t="s">
        <v>126</v>
      </c>
      <c r="G287" s="252"/>
      <c r="H287" s="255">
        <v>2</v>
      </c>
      <c r="I287" s="265"/>
      <c r="J287" s="252"/>
      <c r="L287" s="121"/>
      <c r="M287" s="123"/>
      <c r="N287" s="124"/>
      <c r="O287" s="124"/>
      <c r="P287" s="124"/>
      <c r="Q287" s="124"/>
      <c r="R287" s="124"/>
      <c r="S287" s="124"/>
      <c r="T287" s="125"/>
      <c r="AT287" s="122" t="s">
        <v>124</v>
      </c>
      <c r="AU287" s="122" t="s">
        <v>82</v>
      </c>
      <c r="AV287" s="14" t="s">
        <v>120</v>
      </c>
      <c r="AW287" s="14" t="s">
        <v>29</v>
      </c>
      <c r="AX287" s="14" t="s">
        <v>80</v>
      </c>
      <c r="AY287" s="122" t="s">
        <v>114</v>
      </c>
    </row>
    <row r="288" spans="1:65" s="2" customFormat="1" ht="33" customHeight="1" x14ac:dyDescent="0.2">
      <c r="A288" s="27"/>
      <c r="B288" s="175"/>
      <c r="C288" s="238" t="s">
        <v>350</v>
      </c>
      <c r="D288" s="238" t="s">
        <v>116</v>
      </c>
      <c r="E288" s="239" t="s">
        <v>347</v>
      </c>
      <c r="F288" s="240" t="s">
        <v>348</v>
      </c>
      <c r="G288" s="241" t="s">
        <v>269</v>
      </c>
      <c r="H288" s="242">
        <v>1</v>
      </c>
      <c r="I288" s="267">
        <v>0</v>
      </c>
      <c r="J288" s="243">
        <f>ROUND(I288*H288,2)</f>
        <v>0</v>
      </c>
      <c r="K288" s="107"/>
      <c r="L288" s="28"/>
      <c r="M288" s="108" t="s">
        <v>1</v>
      </c>
      <c r="N288" s="109" t="s">
        <v>37</v>
      </c>
      <c r="O288" s="110">
        <v>23.08</v>
      </c>
      <c r="P288" s="110">
        <f>O288*H288</f>
        <v>23.08</v>
      </c>
      <c r="Q288" s="110">
        <v>0.47094000000000003</v>
      </c>
      <c r="R288" s="110">
        <f>Q288*H288</f>
        <v>0.47094000000000003</v>
      </c>
      <c r="S288" s="110">
        <v>0</v>
      </c>
      <c r="T288" s="111">
        <f>S288*H288</f>
        <v>0</v>
      </c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R288" s="112" t="s">
        <v>120</v>
      </c>
      <c r="AT288" s="112" t="s">
        <v>116</v>
      </c>
      <c r="AU288" s="112" t="s">
        <v>82</v>
      </c>
      <c r="AY288" s="16" t="s">
        <v>114</v>
      </c>
      <c r="BE288" s="113">
        <f>IF(N288="základní",J288,0)</f>
        <v>0</v>
      </c>
      <c r="BF288" s="113">
        <f>IF(N288="snížená",J288,0)</f>
        <v>0</v>
      </c>
      <c r="BG288" s="113">
        <f>IF(N288="zákl. přenesená",J288,0)</f>
        <v>0</v>
      </c>
      <c r="BH288" s="113">
        <f>IF(N288="sníž. přenesená",J288,0)</f>
        <v>0</v>
      </c>
      <c r="BI288" s="113">
        <f>IF(N288="nulová",J288,0)</f>
        <v>0</v>
      </c>
      <c r="BJ288" s="16" t="s">
        <v>80</v>
      </c>
      <c r="BK288" s="113">
        <f>ROUND(I288*H288,2)</f>
        <v>0</v>
      </c>
      <c r="BL288" s="16" t="s">
        <v>120</v>
      </c>
      <c r="BM288" s="112" t="s">
        <v>531</v>
      </c>
    </row>
    <row r="289" spans="1:65" s="13" customFormat="1" ht="10" x14ac:dyDescent="0.2">
      <c r="B289" s="246"/>
      <c r="C289" s="247"/>
      <c r="D289" s="244" t="s">
        <v>124</v>
      </c>
      <c r="E289" s="248" t="s">
        <v>1</v>
      </c>
      <c r="F289" s="249" t="s">
        <v>80</v>
      </c>
      <c r="G289" s="247"/>
      <c r="H289" s="250">
        <v>1</v>
      </c>
      <c r="I289" s="264"/>
      <c r="J289" s="247"/>
      <c r="L289" s="116"/>
      <c r="M289" s="118"/>
      <c r="N289" s="119"/>
      <c r="O289" s="119"/>
      <c r="P289" s="119"/>
      <c r="Q289" s="119"/>
      <c r="R289" s="119"/>
      <c r="S289" s="119"/>
      <c r="T289" s="120"/>
      <c r="AT289" s="117" t="s">
        <v>124</v>
      </c>
      <c r="AU289" s="117" t="s">
        <v>82</v>
      </c>
      <c r="AV289" s="13" t="s">
        <v>82</v>
      </c>
      <c r="AW289" s="13" t="s">
        <v>29</v>
      </c>
      <c r="AX289" s="13" t="s">
        <v>72</v>
      </c>
      <c r="AY289" s="117" t="s">
        <v>114</v>
      </c>
    </row>
    <row r="290" spans="1:65" s="14" customFormat="1" ht="10" x14ac:dyDescent="0.2">
      <c r="B290" s="251"/>
      <c r="C290" s="252"/>
      <c r="D290" s="244" t="s">
        <v>124</v>
      </c>
      <c r="E290" s="253" t="s">
        <v>1</v>
      </c>
      <c r="F290" s="254" t="s">
        <v>126</v>
      </c>
      <c r="G290" s="252"/>
      <c r="H290" s="255">
        <v>1</v>
      </c>
      <c r="I290" s="265"/>
      <c r="J290" s="252"/>
      <c r="L290" s="121"/>
      <c r="M290" s="123"/>
      <c r="N290" s="124"/>
      <c r="O290" s="124"/>
      <c r="P290" s="124"/>
      <c r="Q290" s="124"/>
      <c r="R290" s="124"/>
      <c r="S290" s="124"/>
      <c r="T290" s="125"/>
      <c r="AT290" s="122" t="s">
        <v>124</v>
      </c>
      <c r="AU290" s="122" t="s">
        <v>82</v>
      </c>
      <c r="AV290" s="14" t="s">
        <v>120</v>
      </c>
      <c r="AW290" s="14" t="s">
        <v>29</v>
      </c>
      <c r="AX290" s="14" t="s">
        <v>80</v>
      </c>
      <c r="AY290" s="122" t="s">
        <v>114</v>
      </c>
    </row>
    <row r="291" spans="1:65" s="2" customFormat="1" ht="24.15" customHeight="1" x14ac:dyDescent="0.2">
      <c r="A291" s="27"/>
      <c r="B291" s="175"/>
      <c r="C291" s="238" t="s">
        <v>354</v>
      </c>
      <c r="D291" s="238" t="s">
        <v>116</v>
      </c>
      <c r="E291" s="239" t="s">
        <v>351</v>
      </c>
      <c r="F291" s="240" t="s">
        <v>352</v>
      </c>
      <c r="G291" s="241" t="s">
        <v>269</v>
      </c>
      <c r="H291" s="242">
        <v>1</v>
      </c>
      <c r="I291" s="267">
        <v>0</v>
      </c>
      <c r="J291" s="243">
        <f>ROUND(I291*H291,2)</f>
        <v>0</v>
      </c>
      <c r="K291" s="107"/>
      <c r="L291" s="28"/>
      <c r="M291" s="108" t="s">
        <v>1</v>
      </c>
      <c r="N291" s="109" t="s">
        <v>37</v>
      </c>
      <c r="O291" s="110">
        <v>2.2029999999999998</v>
      </c>
      <c r="P291" s="110">
        <f>O291*H291</f>
        <v>2.2029999999999998</v>
      </c>
      <c r="Q291" s="110">
        <v>1.218E-2</v>
      </c>
      <c r="R291" s="110">
        <f>Q291*H291</f>
        <v>1.218E-2</v>
      </c>
      <c r="S291" s="110">
        <v>0</v>
      </c>
      <c r="T291" s="111">
        <f>S291*H291</f>
        <v>0</v>
      </c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R291" s="112" t="s">
        <v>120</v>
      </c>
      <c r="AT291" s="112" t="s">
        <v>116</v>
      </c>
      <c r="AU291" s="112" t="s">
        <v>82</v>
      </c>
      <c r="AY291" s="16" t="s">
        <v>114</v>
      </c>
      <c r="BE291" s="113">
        <f>IF(N291="základní",J291,0)</f>
        <v>0</v>
      </c>
      <c r="BF291" s="113">
        <f>IF(N291="snížená",J291,0)</f>
        <v>0</v>
      </c>
      <c r="BG291" s="113">
        <f>IF(N291="zákl. přenesená",J291,0)</f>
        <v>0</v>
      </c>
      <c r="BH291" s="113">
        <f>IF(N291="sníž. přenesená",J291,0)</f>
        <v>0</v>
      </c>
      <c r="BI291" s="113">
        <f>IF(N291="nulová",J291,0)</f>
        <v>0</v>
      </c>
      <c r="BJ291" s="16" t="s">
        <v>80</v>
      </c>
      <c r="BK291" s="113">
        <f>ROUND(I291*H291,2)</f>
        <v>0</v>
      </c>
      <c r="BL291" s="16" t="s">
        <v>120</v>
      </c>
      <c r="BM291" s="112" t="s">
        <v>532</v>
      </c>
    </row>
    <row r="292" spans="1:65" s="13" customFormat="1" ht="10" x14ac:dyDescent="0.2">
      <c r="B292" s="246"/>
      <c r="C292" s="247"/>
      <c r="D292" s="244" t="s">
        <v>124</v>
      </c>
      <c r="E292" s="248" t="s">
        <v>1</v>
      </c>
      <c r="F292" s="249" t="s">
        <v>80</v>
      </c>
      <c r="G292" s="247"/>
      <c r="H292" s="250">
        <v>1</v>
      </c>
      <c r="I292" s="264"/>
      <c r="J292" s="247"/>
      <c r="L292" s="116"/>
      <c r="M292" s="118"/>
      <c r="N292" s="119"/>
      <c r="O292" s="119"/>
      <c r="P292" s="119"/>
      <c r="Q292" s="119"/>
      <c r="R292" s="119"/>
      <c r="S292" s="119"/>
      <c r="T292" s="120"/>
      <c r="AT292" s="117" t="s">
        <v>124</v>
      </c>
      <c r="AU292" s="117" t="s">
        <v>82</v>
      </c>
      <c r="AV292" s="13" t="s">
        <v>82</v>
      </c>
      <c r="AW292" s="13" t="s">
        <v>29</v>
      </c>
      <c r="AX292" s="13" t="s">
        <v>72</v>
      </c>
      <c r="AY292" s="117" t="s">
        <v>114</v>
      </c>
    </row>
    <row r="293" spans="1:65" s="14" customFormat="1" ht="10" x14ac:dyDescent="0.2">
      <c r="B293" s="251"/>
      <c r="C293" s="252"/>
      <c r="D293" s="244" t="s">
        <v>124</v>
      </c>
      <c r="E293" s="253" t="s">
        <v>1</v>
      </c>
      <c r="F293" s="254" t="s">
        <v>126</v>
      </c>
      <c r="G293" s="252"/>
      <c r="H293" s="255">
        <v>1</v>
      </c>
      <c r="I293" s="265"/>
      <c r="J293" s="252"/>
      <c r="L293" s="121"/>
      <c r="M293" s="123"/>
      <c r="N293" s="124"/>
      <c r="O293" s="124"/>
      <c r="P293" s="124"/>
      <c r="Q293" s="124"/>
      <c r="R293" s="124"/>
      <c r="S293" s="124"/>
      <c r="T293" s="125"/>
      <c r="AT293" s="122" t="s">
        <v>124</v>
      </c>
      <c r="AU293" s="122" t="s">
        <v>82</v>
      </c>
      <c r="AV293" s="14" t="s">
        <v>120</v>
      </c>
      <c r="AW293" s="14" t="s">
        <v>29</v>
      </c>
      <c r="AX293" s="14" t="s">
        <v>80</v>
      </c>
      <c r="AY293" s="122" t="s">
        <v>114</v>
      </c>
    </row>
    <row r="294" spans="1:65" s="2" customFormat="1" ht="21.75" customHeight="1" x14ac:dyDescent="0.2">
      <c r="A294" s="27"/>
      <c r="B294" s="175"/>
      <c r="C294" s="256" t="s">
        <v>358</v>
      </c>
      <c r="D294" s="256" t="s">
        <v>222</v>
      </c>
      <c r="E294" s="257" t="s">
        <v>401</v>
      </c>
      <c r="F294" s="258" t="s">
        <v>402</v>
      </c>
      <c r="G294" s="259" t="s">
        <v>269</v>
      </c>
      <c r="H294" s="260">
        <v>1</v>
      </c>
      <c r="I294" s="268">
        <v>0</v>
      </c>
      <c r="J294" s="261">
        <f>ROUND(I294*H294,2)</f>
        <v>0</v>
      </c>
      <c r="K294" s="126"/>
      <c r="L294" s="127"/>
      <c r="M294" s="128" t="s">
        <v>1</v>
      </c>
      <c r="N294" s="129" t="s">
        <v>37</v>
      </c>
      <c r="O294" s="110">
        <v>0</v>
      </c>
      <c r="P294" s="110">
        <f>O294*H294</f>
        <v>0</v>
      </c>
      <c r="Q294" s="110">
        <v>6.8000000000000005E-2</v>
      </c>
      <c r="R294" s="110">
        <f>Q294*H294</f>
        <v>6.8000000000000005E-2</v>
      </c>
      <c r="S294" s="110">
        <v>0</v>
      </c>
      <c r="T294" s="111">
        <f>S294*H294</f>
        <v>0</v>
      </c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R294" s="112" t="s">
        <v>164</v>
      </c>
      <c r="AT294" s="112" t="s">
        <v>222</v>
      </c>
      <c r="AU294" s="112" t="s">
        <v>82</v>
      </c>
      <c r="AY294" s="16" t="s">
        <v>114</v>
      </c>
      <c r="BE294" s="113">
        <f>IF(N294="základní",J294,0)</f>
        <v>0</v>
      </c>
      <c r="BF294" s="113">
        <f>IF(N294="snížená",J294,0)</f>
        <v>0</v>
      </c>
      <c r="BG294" s="113">
        <f>IF(N294="zákl. přenesená",J294,0)</f>
        <v>0</v>
      </c>
      <c r="BH294" s="113">
        <f>IF(N294="sníž. přenesená",J294,0)</f>
        <v>0</v>
      </c>
      <c r="BI294" s="113">
        <f>IF(N294="nulová",J294,0)</f>
        <v>0</v>
      </c>
      <c r="BJ294" s="16" t="s">
        <v>80</v>
      </c>
      <c r="BK294" s="113">
        <f>ROUND(I294*H294,2)</f>
        <v>0</v>
      </c>
      <c r="BL294" s="16" t="s">
        <v>120</v>
      </c>
      <c r="BM294" s="112" t="s">
        <v>533</v>
      </c>
    </row>
    <row r="295" spans="1:65" s="13" customFormat="1" ht="10" x14ac:dyDescent="0.2">
      <c r="B295" s="246"/>
      <c r="C295" s="247"/>
      <c r="D295" s="244" t="s">
        <v>124</v>
      </c>
      <c r="E295" s="248" t="s">
        <v>1</v>
      </c>
      <c r="F295" s="249" t="s">
        <v>80</v>
      </c>
      <c r="G295" s="247"/>
      <c r="H295" s="250">
        <v>1</v>
      </c>
      <c r="I295" s="264"/>
      <c r="J295" s="247"/>
      <c r="L295" s="116"/>
      <c r="M295" s="118"/>
      <c r="N295" s="119"/>
      <c r="O295" s="119"/>
      <c r="P295" s="119"/>
      <c r="Q295" s="119"/>
      <c r="R295" s="119"/>
      <c r="S295" s="119"/>
      <c r="T295" s="120"/>
      <c r="AT295" s="117" t="s">
        <v>124</v>
      </c>
      <c r="AU295" s="117" t="s">
        <v>82</v>
      </c>
      <c r="AV295" s="13" t="s">
        <v>82</v>
      </c>
      <c r="AW295" s="13" t="s">
        <v>29</v>
      </c>
      <c r="AX295" s="13" t="s">
        <v>72</v>
      </c>
      <c r="AY295" s="117" t="s">
        <v>114</v>
      </c>
    </row>
    <row r="296" spans="1:65" s="14" customFormat="1" ht="10" x14ac:dyDescent="0.2">
      <c r="B296" s="251"/>
      <c r="C296" s="252"/>
      <c r="D296" s="244" t="s">
        <v>124</v>
      </c>
      <c r="E296" s="253" t="s">
        <v>1</v>
      </c>
      <c r="F296" s="254" t="s">
        <v>126</v>
      </c>
      <c r="G296" s="252"/>
      <c r="H296" s="255">
        <v>1</v>
      </c>
      <c r="I296" s="265"/>
      <c r="J296" s="252"/>
      <c r="L296" s="121"/>
      <c r="M296" s="123"/>
      <c r="N296" s="124"/>
      <c r="O296" s="124"/>
      <c r="P296" s="124"/>
      <c r="Q296" s="124"/>
      <c r="R296" s="124"/>
      <c r="S296" s="124"/>
      <c r="T296" s="125"/>
      <c r="AT296" s="122" t="s">
        <v>124</v>
      </c>
      <c r="AU296" s="122" t="s">
        <v>82</v>
      </c>
      <c r="AV296" s="14" t="s">
        <v>120</v>
      </c>
      <c r="AW296" s="14" t="s">
        <v>29</v>
      </c>
      <c r="AX296" s="14" t="s">
        <v>80</v>
      </c>
      <c r="AY296" s="122" t="s">
        <v>114</v>
      </c>
    </row>
    <row r="297" spans="1:65" s="2" customFormat="1" ht="16.5" customHeight="1" x14ac:dyDescent="0.2">
      <c r="A297" s="27"/>
      <c r="B297" s="175"/>
      <c r="C297" s="256" t="s">
        <v>362</v>
      </c>
      <c r="D297" s="256" t="s">
        <v>222</v>
      </c>
      <c r="E297" s="257" t="s">
        <v>397</v>
      </c>
      <c r="F297" s="258" t="s">
        <v>398</v>
      </c>
      <c r="G297" s="259" t="s">
        <v>269</v>
      </c>
      <c r="H297" s="260">
        <v>1</v>
      </c>
      <c r="I297" s="268">
        <v>0</v>
      </c>
      <c r="J297" s="261">
        <f>ROUND(I297*H297,2)</f>
        <v>0</v>
      </c>
      <c r="K297" s="126"/>
      <c r="L297" s="127"/>
      <c r="M297" s="128" t="s">
        <v>1</v>
      </c>
      <c r="N297" s="129" t="s">
        <v>37</v>
      </c>
      <c r="O297" s="110">
        <v>0</v>
      </c>
      <c r="P297" s="110">
        <f>O297*H297</f>
        <v>0</v>
      </c>
      <c r="Q297" s="110">
        <v>5.3999999999999999E-2</v>
      </c>
      <c r="R297" s="110">
        <f>Q297*H297</f>
        <v>5.3999999999999999E-2</v>
      </c>
      <c r="S297" s="110">
        <v>0</v>
      </c>
      <c r="T297" s="111">
        <f>S297*H297</f>
        <v>0</v>
      </c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R297" s="112" t="s">
        <v>164</v>
      </c>
      <c r="AT297" s="112" t="s">
        <v>222</v>
      </c>
      <c r="AU297" s="112" t="s">
        <v>82</v>
      </c>
      <c r="AY297" s="16" t="s">
        <v>114</v>
      </c>
      <c r="BE297" s="113">
        <f>IF(N297="základní",J297,0)</f>
        <v>0</v>
      </c>
      <c r="BF297" s="113">
        <f>IF(N297="snížená",J297,0)</f>
        <v>0</v>
      </c>
      <c r="BG297" s="113">
        <f>IF(N297="zákl. přenesená",J297,0)</f>
        <v>0</v>
      </c>
      <c r="BH297" s="113">
        <f>IF(N297="sníž. přenesená",J297,0)</f>
        <v>0</v>
      </c>
      <c r="BI297" s="113">
        <f>IF(N297="nulová",J297,0)</f>
        <v>0</v>
      </c>
      <c r="BJ297" s="16" t="s">
        <v>80</v>
      </c>
      <c r="BK297" s="113">
        <f>ROUND(I297*H297,2)</f>
        <v>0</v>
      </c>
      <c r="BL297" s="16" t="s">
        <v>120</v>
      </c>
      <c r="BM297" s="112" t="s">
        <v>534</v>
      </c>
    </row>
    <row r="298" spans="1:65" s="13" customFormat="1" ht="10" x14ac:dyDescent="0.2">
      <c r="B298" s="246"/>
      <c r="C298" s="247"/>
      <c r="D298" s="244" t="s">
        <v>124</v>
      </c>
      <c r="E298" s="248" t="s">
        <v>1</v>
      </c>
      <c r="F298" s="249" t="s">
        <v>80</v>
      </c>
      <c r="G298" s="247"/>
      <c r="H298" s="250">
        <v>1</v>
      </c>
      <c r="I298" s="264"/>
      <c r="J298" s="247"/>
      <c r="L298" s="116"/>
      <c r="M298" s="118"/>
      <c r="N298" s="119"/>
      <c r="O298" s="119"/>
      <c r="P298" s="119"/>
      <c r="Q298" s="119"/>
      <c r="R298" s="119"/>
      <c r="S298" s="119"/>
      <c r="T298" s="120"/>
      <c r="AT298" s="117" t="s">
        <v>124</v>
      </c>
      <c r="AU298" s="117" t="s">
        <v>82</v>
      </c>
      <c r="AV298" s="13" t="s">
        <v>82</v>
      </c>
      <c r="AW298" s="13" t="s">
        <v>29</v>
      </c>
      <c r="AX298" s="13" t="s">
        <v>72</v>
      </c>
      <c r="AY298" s="117" t="s">
        <v>114</v>
      </c>
    </row>
    <row r="299" spans="1:65" s="14" customFormat="1" ht="10" x14ac:dyDescent="0.2">
      <c r="B299" s="251"/>
      <c r="C299" s="252"/>
      <c r="D299" s="244" t="s">
        <v>124</v>
      </c>
      <c r="E299" s="253" t="s">
        <v>1</v>
      </c>
      <c r="F299" s="254" t="s">
        <v>126</v>
      </c>
      <c r="G299" s="252"/>
      <c r="H299" s="255">
        <v>1</v>
      </c>
      <c r="I299" s="265"/>
      <c r="J299" s="252"/>
      <c r="L299" s="121"/>
      <c r="M299" s="123"/>
      <c r="N299" s="124"/>
      <c r="O299" s="124"/>
      <c r="P299" s="124"/>
      <c r="Q299" s="124"/>
      <c r="R299" s="124"/>
      <c r="S299" s="124"/>
      <c r="T299" s="125"/>
      <c r="AT299" s="122" t="s">
        <v>124</v>
      </c>
      <c r="AU299" s="122" t="s">
        <v>82</v>
      </c>
      <c r="AV299" s="14" t="s">
        <v>120</v>
      </c>
      <c r="AW299" s="14" t="s">
        <v>29</v>
      </c>
      <c r="AX299" s="14" t="s">
        <v>80</v>
      </c>
      <c r="AY299" s="122" t="s">
        <v>114</v>
      </c>
    </row>
    <row r="300" spans="1:65" s="2" customFormat="1" ht="24.15" customHeight="1" x14ac:dyDescent="0.2">
      <c r="A300" s="27"/>
      <c r="B300" s="175"/>
      <c r="C300" s="238" t="s">
        <v>366</v>
      </c>
      <c r="D300" s="238" t="s">
        <v>116</v>
      </c>
      <c r="E300" s="239" t="s">
        <v>359</v>
      </c>
      <c r="F300" s="240" t="s">
        <v>360</v>
      </c>
      <c r="G300" s="241" t="s">
        <v>269</v>
      </c>
      <c r="H300" s="242">
        <v>3</v>
      </c>
      <c r="I300" s="267">
        <v>0</v>
      </c>
      <c r="J300" s="243">
        <f>ROUND(I300*H300,2)</f>
        <v>0</v>
      </c>
      <c r="K300" s="107"/>
      <c r="L300" s="28"/>
      <c r="M300" s="108" t="s">
        <v>1</v>
      </c>
      <c r="N300" s="109" t="s">
        <v>37</v>
      </c>
      <c r="O300" s="110">
        <v>1.5620000000000001</v>
      </c>
      <c r="P300" s="110">
        <f>O300*H300</f>
        <v>4.6859999999999999</v>
      </c>
      <c r="Q300" s="110">
        <v>1.0189999999999999E-2</v>
      </c>
      <c r="R300" s="110">
        <f>Q300*H300</f>
        <v>3.057E-2</v>
      </c>
      <c r="S300" s="110">
        <v>0</v>
      </c>
      <c r="T300" s="111">
        <f>S300*H300</f>
        <v>0</v>
      </c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R300" s="112" t="s">
        <v>120</v>
      </c>
      <c r="AT300" s="112" t="s">
        <v>116</v>
      </c>
      <c r="AU300" s="112" t="s">
        <v>82</v>
      </c>
      <c r="AY300" s="16" t="s">
        <v>114</v>
      </c>
      <c r="BE300" s="113">
        <f>IF(N300="základní",J300,0)</f>
        <v>0</v>
      </c>
      <c r="BF300" s="113">
        <f>IF(N300="snížená",J300,0)</f>
        <v>0</v>
      </c>
      <c r="BG300" s="113">
        <f>IF(N300="zákl. přenesená",J300,0)</f>
        <v>0</v>
      </c>
      <c r="BH300" s="113">
        <f>IF(N300="sníž. přenesená",J300,0)</f>
        <v>0</v>
      </c>
      <c r="BI300" s="113">
        <f>IF(N300="nulová",J300,0)</f>
        <v>0</v>
      </c>
      <c r="BJ300" s="16" t="s">
        <v>80</v>
      </c>
      <c r="BK300" s="113">
        <f>ROUND(I300*H300,2)</f>
        <v>0</v>
      </c>
      <c r="BL300" s="16" t="s">
        <v>120</v>
      </c>
      <c r="BM300" s="112" t="s">
        <v>535</v>
      </c>
    </row>
    <row r="301" spans="1:65" s="13" customFormat="1" ht="10" x14ac:dyDescent="0.2">
      <c r="B301" s="246"/>
      <c r="C301" s="247"/>
      <c r="D301" s="244" t="s">
        <v>124</v>
      </c>
      <c r="E301" s="248" t="s">
        <v>1</v>
      </c>
      <c r="F301" s="249" t="s">
        <v>133</v>
      </c>
      <c r="G301" s="247"/>
      <c r="H301" s="250">
        <v>3</v>
      </c>
      <c r="I301" s="264"/>
      <c r="J301" s="247"/>
      <c r="L301" s="116"/>
      <c r="M301" s="118"/>
      <c r="N301" s="119"/>
      <c r="O301" s="119"/>
      <c r="P301" s="119"/>
      <c r="Q301" s="119"/>
      <c r="R301" s="119"/>
      <c r="S301" s="119"/>
      <c r="T301" s="120"/>
      <c r="AT301" s="117" t="s">
        <v>124</v>
      </c>
      <c r="AU301" s="117" t="s">
        <v>82</v>
      </c>
      <c r="AV301" s="13" t="s">
        <v>82</v>
      </c>
      <c r="AW301" s="13" t="s">
        <v>29</v>
      </c>
      <c r="AX301" s="13" t="s">
        <v>72</v>
      </c>
      <c r="AY301" s="117" t="s">
        <v>114</v>
      </c>
    </row>
    <row r="302" spans="1:65" s="14" customFormat="1" ht="10" x14ac:dyDescent="0.2">
      <c r="B302" s="251"/>
      <c r="C302" s="252"/>
      <c r="D302" s="244" t="s">
        <v>124</v>
      </c>
      <c r="E302" s="253" t="s">
        <v>1</v>
      </c>
      <c r="F302" s="254" t="s">
        <v>126</v>
      </c>
      <c r="G302" s="252"/>
      <c r="H302" s="255">
        <v>3</v>
      </c>
      <c r="I302" s="265"/>
      <c r="J302" s="252"/>
      <c r="L302" s="121"/>
      <c r="M302" s="123"/>
      <c r="N302" s="124"/>
      <c r="O302" s="124"/>
      <c r="P302" s="124"/>
      <c r="Q302" s="124"/>
      <c r="R302" s="124"/>
      <c r="S302" s="124"/>
      <c r="T302" s="125"/>
      <c r="AT302" s="122" t="s">
        <v>124</v>
      </c>
      <c r="AU302" s="122" t="s">
        <v>82</v>
      </c>
      <c r="AV302" s="14" t="s">
        <v>120</v>
      </c>
      <c r="AW302" s="14" t="s">
        <v>29</v>
      </c>
      <c r="AX302" s="14" t="s">
        <v>80</v>
      </c>
      <c r="AY302" s="122" t="s">
        <v>114</v>
      </c>
    </row>
    <row r="303" spans="1:65" s="2" customFormat="1" ht="16.5" customHeight="1" x14ac:dyDescent="0.2">
      <c r="A303" s="27"/>
      <c r="B303" s="175"/>
      <c r="C303" s="256" t="s">
        <v>370</v>
      </c>
      <c r="D303" s="256" t="s">
        <v>222</v>
      </c>
      <c r="E303" s="257" t="s">
        <v>363</v>
      </c>
      <c r="F303" s="258" t="s">
        <v>364</v>
      </c>
      <c r="G303" s="259" t="s">
        <v>269</v>
      </c>
      <c r="H303" s="260">
        <v>1</v>
      </c>
      <c r="I303" s="268">
        <v>0</v>
      </c>
      <c r="J303" s="261">
        <f>ROUND(I303*H303,2)</f>
        <v>0</v>
      </c>
      <c r="K303" s="126"/>
      <c r="L303" s="127"/>
      <c r="M303" s="128" t="s">
        <v>1</v>
      </c>
      <c r="N303" s="129" t="s">
        <v>37</v>
      </c>
      <c r="O303" s="110">
        <v>0</v>
      </c>
      <c r="P303" s="110">
        <f>O303*H303</f>
        <v>0</v>
      </c>
      <c r="Q303" s="110">
        <v>0.505</v>
      </c>
      <c r="R303" s="110">
        <f>Q303*H303</f>
        <v>0.505</v>
      </c>
      <c r="S303" s="110">
        <v>0</v>
      </c>
      <c r="T303" s="111">
        <f>S303*H303</f>
        <v>0</v>
      </c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R303" s="112" t="s">
        <v>164</v>
      </c>
      <c r="AT303" s="112" t="s">
        <v>222</v>
      </c>
      <c r="AU303" s="112" t="s">
        <v>82</v>
      </c>
      <c r="AY303" s="16" t="s">
        <v>114</v>
      </c>
      <c r="BE303" s="113">
        <f>IF(N303="základní",J303,0)</f>
        <v>0</v>
      </c>
      <c r="BF303" s="113">
        <f>IF(N303="snížená",J303,0)</f>
        <v>0</v>
      </c>
      <c r="BG303" s="113">
        <f>IF(N303="zákl. přenesená",J303,0)</f>
        <v>0</v>
      </c>
      <c r="BH303" s="113">
        <f>IF(N303="sníž. přenesená",J303,0)</f>
        <v>0</v>
      </c>
      <c r="BI303" s="113">
        <f>IF(N303="nulová",J303,0)</f>
        <v>0</v>
      </c>
      <c r="BJ303" s="16" t="s">
        <v>80</v>
      </c>
      <c r="BK303" s="113">
        <f>ROUND(I303*H303,2)</f>
        <v>0</v>
      </c>
      <c r="BL303" s="16" t="s">
        <v>120</v>
      </c>
      <c r="BM303" s="112" t="s">
        <v>536</v>
      </c>
    </row>
    <row r="304" spans="1:65" s="13" customFormat="1" ht="10" x14ac:dyDescent="0.2">
      <c r="B304" s="246"/>
      <c r="C304" s="247"/>
      <c r="D304" s="244" t="s">
        <v>124</v>
      </c>
      <c r="E304" s="248" t="s">
        <v>1</v>
      </c>
      <c r="F304" s="249" t="s">
        <v>80</v>
      </c>
      <c r="G304" s="247"/>
      <c r="H304" s="250">
        <v>1</v>
      </c>
      <c r="I304" s="264"/>
      <c r="J304" s="247"/>
      <c r="L304" s="116"/>
      <c r="M304" s="118"/>
      <c r="N304" s="119"/>
      <c r="O304" s="119"/>
      <c r="P304" s="119"/>
      <c r="Q304" s="119"/>
      <c r="R304" s="119"/>
      <c r="S304" s="119"/>
      <c r="T304" s="120"/>
      <c r="AT304" s="117" t="s">
        <v>124</v>
      </c>
      <c r="AU304" s="117" t="s">
        <v>82</v>
      </c>
      <c r="AV304" s="13" t="s">
        <v>82</v>
      </c>
      <c r="AW304" s="13" t="s">
        <v>29</v>
      </c>
      <c r="AX304" s="13" t="s">
        <v>72</v>
      </c>
      <c r="AY304" s="117" t="s">
        <v>114</v>
      </c>
    </row>
    <row r="305" spans="1:65" s="14" customFormat="1" ht="10" x14ac:dyDescent="0.2">
      <c r="B305" s="251"/>
      <c r="C305" s="252"/>
      <c r="D305" s="244" t="s">
        <v>124</v>
      </c>
      <c r="E305" s="253" t="s">
        <v>1</v>
      </c>
      <c r="F305" s="254" t="s">
        <v>126</v>
      </c>
      <c r="G305" s="252"/>
      <c r="H305" s="255">
        <v>1</v>
      </c>
      <c r="I305" s="265"/>
      <c r="J305" s="252"/>
      <c r="L305" s="121"/>
      <c r="M305" s="123"/>
      <c r="N305" s="124"/>
      <c r="O305" s="124"/>
      <c r="P305" s="124"/>
      <c r="Q305" s="124"/>
      <c r="R305" s="124"/>
      <c r="S305" s="124"/>
      <c r="T305" s="125"/>
      <c r="AT305" s="122" t="s">
        <v>124</v>
      </c>
      <c r="AU305" s="122" t="s">
        <v>82</v>
      </c>
      <c r="AV305" s="14" t="s">
        <v>120</v>
      </c>
      <c r="AW305" s="14" t="s">
        <v>29</v>
      </c>
      <c r="AX305" s="14" t="s">
        <v>80</v>
      </c>
      <c r="AY305" s="122" t="s">
        <v>114</v>
      </c>
    </row>
    <row r="306" spans="1:65" s="2" customFormat="1" ht="24.15" customHeight="1" x14ac:dyDescent="0.2">
      <c r="A306" s="27"/>
      <c r="B306" s="175"/>
      <c r="C306" s="238" t="s">
        <v>374</v>
      </c>
      <c r="D306" s="238" t="s">
        <v>116</v>
      </c>
      <c r="E306" s="239" t="s">
        <v>537</v>
      </c>
      <c r="F306" s="240" t="s">
        <v>538</v>
      </c>
      <c r="G306" s="241" t="s">
        <v>269</v>
      </c>
      <c r="H306" s="242">
        <v>1</v>
      </c>
      <c r="I306" s="267">
        <v>0</v>
      </c>
      <c r="J306" s="243">
        <f>ROUND(I306*H306,2)</f>
        <v>0</v>
      </c>
      <c r="K306" s="107"/>
      <c r="L306" s="28"/>
      <c r="M306" s="108" t="s">
        <v>1</v>
      </c>
      <c r="N306" s="109" t="s">
        <v>37</v>
      </c>
      <c r="O306" s="110">
        <v>1.6639999999999999</v>
      </c>
      <c r="P306" s="110">
        <f>O306*H306</f>
        <v>1.6639999999999999</v>
      </c>
      <c r="Q306" s="110">
        <v>1.248E-2</v>
      </c>
      <c r="R306" s="110">
        <f>Q306*H306</f>
        <v>1.248E-2</v>
      </c>
      <c r="S306" s="110">
        <v>0</v>
      </c>
      <c r="T306" s="111">
        <f>S306*H306</f>
        <v>0</v>
      </c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R306" s="112" t="s">
        <v>120</v>
      </c>
      <c r="AT306" s="112" t="s">
        <v>116</v>
      </c>
      <c r="AU306" s="112" t="s">
        <v>82</v>
      </c>
      <c r="AY306" s="16" t="s">
        <v>114</v>
      </c>
      <c r="BE306" s="113">
        <f>IF(N306="základní",J306,0)</f>
        <v>0</v>
      </c>
      <c r="BF306" s="113">
        <f>IF(N306="snížená",J306,0)</f>
        <v>0</v>
      </c>
      <c r="BG306" s="113">
        <f>IF(N306="zákl. přenesená",J306,0)</f>
        <v>0</v>
      </c>
      <c r="BH306" s="113">
        <f>IF(N306="sníž. přenesená",J306,0)</f>
        <v>0</v>
      </c>
      <c r="BI306" s="113">
        <f>IF(N306="nulová",J306,0)</f>
        <v>0</v>
      </c>
      <c r="BJ306" s="16" t="s">
        <v>80</v>
      </c>
      <c r="BK306" s="113">
        <f>ROUND(I306*H306,2)</f>
        <v>0</v>
      </c>
      <c r="BL306" s="16" t="s">
        <v>120</v>
      </c>
      <c r="BM306" s="112" t="s">
        <v>539</v>
      </c>
    </row>
    <row r="307" spans="1:65" s="13" customFormat="1" ht="10" x14ac:dyDescent="0.2">
      <c r="B307" s="246"/>
      <c r="C307" s="247"/>
      <c r="D307" s="244" t="s">
        <v>124</v>
      </c>
      <c r="E307" s="248" t="s">
        <v>1</v>
      </c>
      <c r="F307" s="249" t="s">
        <v>80</v>
      </c>
      <c r="G307" s="247"/>
      <c r="H307" s="250">
        <v>1</v>
      </c>
      <c r="I307" s="264"/>
      <c r="J307" s="247"/>
      <c r="L307" s="116"/>
      <c r="M307" s="118"/>
      <c r="N307" s="119"/>
      <c r="O307" s="119"/>
      <c r="P307" s="119"/>
      <c r="Q307" s="119"/>
      <c r="R307" s="119"/>
      <c r="S307" s="119"/>
      <c r="T307" s="120"/>
      <c r="AT307" s="117" t="s">
        <v>124</v>
      </c>
      <c r="AU307" s="117" t="s">
        <v>82</v>
      </c>
      <c r="AV307" s="13" t="s">
        <v>82</v>
      </c>
      <c r="AW307" s="13" t="s">
        <v>29</v>
      </c>
      <c r="AX307" s="13" t="s">
        <v>72</v>
      </c>
      <c r="AY307" s="117" t="s">
        <v>114</v>
      </c>
    </row>
    <row r="308" spans="1:65" s="14" customFormat="1" ht="10" x14ac:dyDescent="0.2">
      <c r="B308" s="251"/>
      <c r="C308" s="252"/>
      <c r="D308" s="244" t="s">
        <v>124</v>
      </c>
      <c r="E308" s="253" t="s">
        <v>1</v>
      </c>
      <c r="F308" s="254" t="s">
        <v>126</v>
      </c>
      <c r="G308" s="252"/>
      <c r="H308" s="255">
        <v>1</v>
      </c>
      <c r="I308" s="265"/>
      <c r="J308" s="252"/>
      <c r="L308" s="121"/>
      <c r="M308" s="123"/>
      <c r="N308" s="124"/>
      <c r="O308" s="124"/>
      <c r="P308" s="124"/>
      <c r="Q308" s="124"/>
      <c r="R308" s="124"/>
      <c r="S308" s="124"/>
      <c r="T308" s="125"/>
      <c r="AT308" s="122" t="s">
        <v>124</v>
      </c>
      <c r="AU308" s="122" t="s">
        <v>82</v>
      </c>
      <c r="AV308" s="14" t="s">
        <v>120</v>
      </c>
      <c r="AW308" s="14" t="s">
        <v>29</v>
      </c>
      <c r="AX308" s="14" t="s">
        <v>80</v>
      </c>
      <c r="AY308" s="122" t="s">
        <v>114</v>
      </c>
    </row>
    <row r="309" spans="1:65" s="2" customFormat="1" ht="24.15" customHeight="1" x14ac:dyDescent="0.2">
      <c r="A309" s="27"/>
      <c r="B309" s="175"/>
      <c r="C309" s="256" t="s">
        <v>378</v>
      </c>
      <c r="D309" s="256" t="s">
        <v>222</v>
      </c>
      <c r="E309" s="257" t="s">
        <v>371</v>
      </c>
      <c r="F309" s="258" t="s">
        <v>372</v>
      </c>
      <c r="G309" s="259" t="s">
        <v>269</v>
      </c>
      <c r="H309" s="260">
        <v>5</v>
      </c>
      <c r="I309" s="268">
        <v>0</v>
      </c>
      <c r="J309" s="261">
        <f>ROUND(I309*H309,2)</f>
        <v>0</v>
      </c>
      <c r="K309" s="126"/>
      <c r="L309" s="127"/>
      <c r="M309" s="128" t="s">
        <v>1</v>
      </c>
      <c r="N309" s="129" t="s">
        <v>37</v>
      </c>
      <c r="O309" s="110">
        <v>0</v>
      </c>
      <c r="P309" s="110">
        <f>O309*H309</f>
        <v>0</v>
      </c>
      <c r="Q309" s="110">
        <v>2E-3</v>
      </c>
      <c r="R309" s="110">
        <f>Q309*H309</f>
        <v>0.01</v>
      </c>
      <c r="S309" s="110">
        <v>0</v>
      </c>
      <c r="T309" s="111">
        <f>S309*H309</f>
        <v>0</v>
      </c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R309" s="112" t="s">
        <v>164</v>
      </c>
      <c r="AT309" s="112" t="s">
        <v>222</v>
      </c>
      <c r="AU309" s="112" t="s">
        <v>82</v>
      </c>
      <c r="AY309" s="16" t="s">
        <v>114</v>
      </c>
      <c r="BE309" s="113">
        <f>IF(N309="základní",J309,0)</f>
        <v>0</v>
      </c>
      <c r="BF309" s="113">
        <f>IF(N309="snížená",J309,0)</f>
        <v>0</v>
      </c>
      <c r="BG309" s="113">
        <f>IF(N309="zákl. přenesená",J309,0)</f>
        <v>0</v>
      </c>
      <c r="BH309" s="113">
        <f>IF(N309="sníž. přenesená",J309,0)</f>
        <v>0</v>
      </c>
      <c r="BI309" s="113">
        <f>IF(N309="nulová",J309,0)</f>
        <v>0</v>
      </c>
      <c r="BJ309" s="16" t="s">
        <v>80</v>
      </c>
      <c r="BK309" s="113">
        <f>ROUND(I309*H309,2)</f>
        <v>0</v>
      </c>
      <c r="BL309" s="16" t="s">
        <v>120</v>
      </c>
      <c r="BM309" s="112" t="s">
        <v>540</v>
      </c>
    </row>
    <row r="310" spans="1:65" s="13" customFormat="1" ht="10" x14ac:dyDescent="0.2">
      <c r="B310" s="246"/>
      <c r="C310" s="247"/>
      <c r="D310" s="244" t="s">
        <v>124</v>
      </c>
      <c r="E310" s="248" t="s">
        <v>1</v>
      </c>
      <c r="F310" s="249" t="s">
        <v>146</v>
      </c>
      <c r="G310" s="247"/>
      <c r="H310" s="250">
        <v>5</v>
      </c>
      <c r="I310" s="264"/>
      <c r="J310" s="247"/>
      <c r="L310" s="116"/>
      <c r="M310" s="118"/>
      <c r="N310" s="119"/>
      <c r="O310" s="119"/>
      <c r="P310" s="119"/>
      <c r="Q310" s="119"/>
      <c r="R310" s="119"/>
      <c r="S310" s="119"/>
      <c r="T310" s="120"/>
      <c r="AT310" s="117" t="s">
        <v>124</v>
      </c>
      <c r="AU310" s="117" t="s">
        <v>82</v>
      </c>
      <c r="AV310" s="13" t="s">
        <v>82</v>
      </c>
      <c r="AW310" s="13" t="s">
        <v>29</v>
      </c>
      <c r="AX310" s="13" t="s">
        <v>72</v>
      </c>
      <c r="AY310" s="117" t="s">
        <v>114</v>
      </c>
    </row>
    <row r="311" spans="1:65" s="14" customFormat="1" ht="10" x14ac:dyDescent="0.2">
      <c r="B311" s="251"/>
      <c r="C311" s="252"/>
      <c r="D311" s="244" t="s">
        <v>124</v>
      </c>
      <c r="E311" s="253" t="s">
        <v>1</v>
      </c>
      <c r="F311" s="254" t="s">
        <v>126</v>
      </c>
      <c r="G311" s="252"/>
      <c r="H311" s="255">
        <v>5</v>
      </c>
      <c r="I311" s="265"/>
      <c r="J311" s="252"/>
      <c r="L311" s="121"/>
      <c r="M311" s="123"/>
      <c r="N311" s="124"/>
      <c r="O311" s="124"/>
      <c r="P311" s="124"/>
      <c r="Q311" s="124"/>
      <c r="R311" s="124"/>
      <c r="S311" s="124"/>
      <c r="T311" s="125"/>
      <c r="AT311" s="122" t="s">
        <v>124</v>
      </c>
      <c r="AU311" s="122" t="s">
        <v>82</v>
      </c>
      <c r="AV311" s="14" t="s">
        <v>120</v>
      </c>
      <c r="AW311" s="14" t="s">
        <v>29</v>
      </c>
      <c r="AX311" s="14" t="s">
        <v>80</v>
      </c>
      <c r="AY311" s="122" t="s">
        <v>114</v>
      </c>
    </row>
    <row r="312" spans="1:65" s="2" customFormat="1" ht="24.15" customHeight="1" x14ac:dyDescent="0.2">
      <c r="A312" s="27"/>
      <c r="B312" s="175"/>
      <c r="C312" s="238" t="s">
        <v>384</v>
      </c>
      <c r="D312" s="238" t="s">
        <v>116</v>
      </c>
      <c r="E312" s="239" t="s">
        <v>367</v>
      </c>
      <c r="F312" s="240" t="s">
        <v>368</v>
      </c>
      <c r="G312" s="241" t="s">
        <v>269</v>
      </c>
      <c r="H312" s="242">
        <v>2</v>
      </c>
      <c r="I312" s="267">
        <v>0</v>
      </c>
      <c r="J312" s="243">
        <f>ROUND(I312*H312,2)</f>
        <v>0</v>
      </c>
      <c r="K312" s="107"/>
      <c r="L312" s="28"/>
      <c r="M312" s="108" t="s">
        <v>1</v>
      </c>
      <c r="N312" s="109" t="s">
        <v>37</v>
      </c>
      <c r="O312" s="110">
        <v>2.08</v>
      </c>
      <c r="P312" s="110">
        <f>O312*H312</f>
        <v>4.16</v>
      </c>
      <c r="Q312" s="110">
        <v>2.7529999999999999E-2</v>
      </c>
      <c r="R312" s="110">
        <f>Q312*H312</f>
        <v>5.5059999999999998E-2</v>
      </c>
      <c r="S312" s="110">
        <v>0</v>
      </c>
      <c r="T312" s="111">
        <f>S312*H312</f>
        <v>0</v>
      </c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R312" s="112" t="s">
        <v>120</v>
      </c>
      <c r="AT312" s="112" t="s">
        <v>116</v>
      </c>
      <c r="AU312" s="112" t="s">
        <v>82</v>
      </c>
      <c r="AY312" s="16" t="s">
        <v>114</v>
      </c>
      <c r="BE312" s="113">
        <f>IF(N312="základní",J312,0)</f>
        <v>0</v>
      </c>
      <c r="BF312" s="113">
        <f>IF(N312="snížená",J312,0)</f>
        <v>0</v>
      </c>
      <c r="BG312" s="113">
        <f>IF(N312="zákl. přenesená",J312,0)</f>
        <v>0</v>
      </c>
      <c r="BH312" s="113">
        <f>IF(N312="sníž. přenesená",J312,0)</f>
        <v>0</v>
      </c>
      <c r="BI312" s="113">
        <f>IF(N312="nulová",J312,0)</f>
        <v>0</v>
      </c>
      <c r="BJ312" s="16" t="s">
        <v>80</v>
      </c>
      <c r="BK312" s="113">
        <f>ROUND(I312*H312,2)</f>
        <v>0</v>
      </c>
      <c r="BL312" s="16" t="s">
        <v>120</v>
      </c>
      <c r="BM312" s="112" t="s">
        <v>541</v>
      </c>
    </row>
    <row r="313" spans="1:65" s="13" customFormat="1" ht="10" x14ac:dyDescent="0.2">
      <c r="B313" s="246"/>
      <c r="C313" s="247"/>
      <c r="D313" s="244" t="s">
        <v>124</v>
      </c>
      <c r="E313" s="248" t="s">
        <v>1</v>
      </c>
      <c r="F313" s="249" t="s">
        <v>82</v>
      </c>
      <c r="G313" s="247"/>
      <c r="H313" s="250">
        <v>2</v>
      </c>
      <c r="I313" s="264"/>
      <c r="J313" s="247"/>
      <c r="L313" s="116"/>
      <c r="M313" s="118"/>
      <c r="N313" s="119"/>
      <c r="O313" s="119"/>
      <c r="P313" s="119"/>
      <c r="Q313" s="119"/>
      <c r="R313" s="119"/>
      <c r="S313" s="119"/>
      <c r="T313" s="120"/>
      <c r="AT313" s="117" t="s">
        <v>124</v>
      </c>
      <c r="AU313" s="117" t="s">
        <v>82</v>
      </c>
      <c r="AV313" s="13" t="s">
        <v>82</v>
      </c>
      <c r="AW313" s="13" t="s">
        <v>29</v>
      </c>
      <c r="AX313" s="13" t="s">
        <v>72</v>
      </c>
      <c r="AY313" s="117" t="s">
        <v>114</v>
      </c>
    </row>
    <row r="314" spans="1:65" s="14" customFormat="1" ht="10" x14ac:dyDescent="0.2">
      <c r="B314" s="251"/>
      <c r="C314" s="252"/>
      <c r="D314" s="244" t="s">
        <v>124</v>
      </c>
      <c r="E314" s="253" t="s">
        <v>1</v>
      </c>
      <c r="F314" s="254" t="s">
        <v>126</v>
      </c>
      <c r="G314" s="252"/>
      <c r="H314" s="255">
        <v>2</v>
      </c>
      <c r="I314" s="265"/>
      <c r="J314" s="252"/>
      <c r="L314" s="121"/>
      <c r="M314" s="123"/>
      <c r="N314" s="124"/>
      <c r="O314" s="124"/>
      <c r="P314" s="124"/>
      <c r="Q314" s="124"/>
      <c r="R314" s="124"/>
      <c r="S314" s="124"/>
      <c r="T314" s="125"/>
      <c r="AT314" s="122" t="s">
        <v>124</v>
      </c>
      <c r="AU314" s="122" t="s">
        <v>82</v>
      </c>
      <c r="AV314" s="14" t="s">
        <v>120</v>
      </c>
      <c r="AW314" s="14" t="s">
        <v>29</v>
      </c>
      <c r="AX314" s="14" t="s">
        <v>80</v>
      </c>
      <c r="AY314" s="122" t="s">
        <v>114</v>
      </c>
    </row>
    <row r="315" spans="1:65" s="2" customFormat="1" ht="16.5" customHeight="1" x14ac:dyDescent="0.2">
      <c r="A315" s="27"/>
      <c r="B315" s="175"/>
      <c r="C315" s="256" t="s">
        <v>388</v>
      </c>
      <c r="D315" s="256" t="s">
        <v>222</v>
      </c>
      <c r="E315" s="257" t="s">
        <v>302</v>
      </c>
      <c r="F315" s="258" t="s">
        <v>303</v>
      </c>
      <c r="G315" s="259" t="s">
        <v>269</v>
      </c>
      <c r="H315" s="260">
        <v>2</v>
      </c>
      <c r="I315" s="268">
        <v>0</v>
      </c>
      <c r="J315" s="261">
        <f>ROUND(I315*H315,2)</f>
        <v>0</v>
      </c>
      <c r="K315" s="126"/>
      <c r="L315" s="127"/>
      <c r="M315" s="128" t="s">
        <v>1</v>
      </c>
      <c r="N315" s="129" t="s">
        <v>37</v>
      </c>
      <c r="O315" s="110">
        <v>0</v>
      </c>
      <c r="P315" s="110">
        <f>O315*H315</f>
        <v>0</v>
      </c>
      <c r="Q315" s="110">
        <v>0.86</v>
      </c>
      <c r="R315" s="110">
        <f>Q315*H315</f>
        <v>1.72</v>
      </c>
      <c r="S315" s="110">
        <v>0</v>
      </c>
      <c r="T315" s="111">
        <f>S315*H315</f>
        <v>0</v>
      </c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R315" s="112" t="s">
        <v>164</v>
      </c>
      <c r="AT315" s="112" t="s">
        <v>222</v>
      </c>
      <c r="AU315" s="112" t="s">
        <v>82</v>
      </c>
      <c r="AY315" s="16" t="s">
        <v>114</v>
      </c>
      <c r="BE315" s="113">
        <f>IF(N315="základní",J315,0)</f>
        <v>0</v>
      </c>
      <c r="BF315" s="113">
        <f>IF(N315="snížená",J315,0)</f>
        <v>0</v>
      </c>
      <c r="BG315" s="113">
        <f>IF(N315="zákl. přenesená",J315,0)</f>
        <v>0</v>
      </c>
      <c r="BH315" s="113">
        <f>IF(N315="sníž. přenesená",J315,0)</f>
        <v>0</v>
      </c>
      <c r="BI315" s="113">
        <f>IF(N315="nulová",J315,0)</f>
        <v>0</v>
      </c>
      <c r="BJ315" s="16" t="s">
        <v>80</v>
      </c>
      <c r="BK315" s="113">
        <f>ROUND(I315*H315,2)</f>
        <v>0</v>
      </c>
      <c r="BL315" s="16" t="s">
        <v>120</v>
      </c>
      <c r="BM315" s="112" t="s">
        <v>542</v>
      </c>
    </row>
    <row r="316" spans="1:65" s="13" customFormat="1" ht="10" x14ac:dyDescent="0.2">
      <c r="B316" s="246"/>
      <c r="C316" s="247"/>
      <c r="D316" s="244" t="s">
        <v>124</v>
      </c>
      <c r="E316" s="248" t="s">
        <v>1</v>
      </c>
      <c r="F316" s="249" t="s">
        <v>82</v>
      </c>
      <c r="G316" s="247"/>
      <c r="H316" s="250">
        <v>2</v>
      </c>
      <c r="I316" s="264"/>
      <c r="J316" s="247"/>
      <c r="L316" s="116"/>
      <c r="M316" s="118"/>
      <c r="N316" s="119"/>
      <c r="O316" s="119"/>
      <c r="P316" s="119"/>
      <c r="Q316" s="119"/>
      <c r="R316" s="119"/>
      <c r="S316" s="119"/>
      <c r="T316" s="120"/>
      <c r="AT316" s="117" t="s">
        <v>124</v>
      </c>
      <c r="AU316" s="117" t="s">
        <v>82</v>
      </c>
      <c r="AV316" s="13" t="s">
        <v>82</v>
      </c>
      <c r="AW316" s="13" t="s">
        <v>29</v>
      </c>
      <c r="AX316" s="13" t="s">
        <v>72</v>
      </c>
      <c r="AY316" s="117" t="s">
        <v>114</v>
      </c>
    </row>
    <row r="317" spans="1:65" s="14" customFormat="1" ht="10" x14ac:dyDescent="0.2">
      <c r="B317" s="251"/>
      <c r="C317" s="252"/>
      <c r="D317" s="244" t="s">
        <v>124</v>
      </c>
      <c r="E317" s="253" t="s">
        <v>1</v>
      </c>
      <c r="F317" s="254" t="s">
        <v>126</v>
      </c>
      <c r="G317" s="252"/>
      <c r="H317" s="255">
        <v>2</v>
      </c>
      <c r="I317" s="265"/>
      <c r="J317" s="252"/>
      <c r="L317" s="121"/>
      <c r="M317" s="123"/>
      <c r="N317" s="124"/>
      <c r="O317" s="124"/>
      <c r="P317" s="124"/>
      <c r="Q317" s="124"/>
      <c r="R317" s="124"/>
      <c r="S317" s="124"/>
      <c r="T317" s="125"/>
      <c r="AT317" s="122" t="s">
        <v>124</v>
      </c>
      <c r="AU317" s="122" t="s">
        <v>82</v>
      </c>
      <c r="AV317" s="14" t="s">
        <v>120</v>
      </c>
      <c r="AW317" s="14" t="s">
        <v>29</v>
      </c>
      <c r="AX317" s="14" t="s">
        <v>80</v>
      </c>
      <c r="AY317" s="122" t="s">
        <v>114</v>
      </c>
    </row>
    <row r="318" spans="1:65" s="2" customFormat="1" ht="16.5" customHeight="1" x14ac:dyDescent="0.2">
      <c r="A318" s="27"/>
      <c r="B318" s="175"/>
      <c r="C318" s="256" t="s">
        <v>392</v>
      </c>
      <c r="D318" s="256" t="s">
        <v>222</v>
      </c>
      <c r="E318" s="257" t="s">
        <v>306</v>
      </c>
      <c r="F318" s="258" t="s">
        <v>307</v>
      </c>
      <c r="G318" s="259" t="s">
        <v>269</v>
      </c>
      <c r="H318" s="260">
        <v>1</v>
      </c>
      <c r="I318" s="268">
        <v>0</v>
      </c>
      <c r="J318" s="261">
        <f>ROUND(I318*H318,2)</f>
        <v>0</v>
      </c>
      <c r="K318" s="126"/>
      <c r="L318" s="127"/>
      <c r="M318" s="128" t="s">
        <v>1</v>
      </c>
      <c r="N318" s="129" t="s">
        <v>37</v>
      </c>
      <c r="O318" s="110">
        <v>0</v>
      </c>
      <c r="P318" s="110">
        <f>O318*H318</f>
        <v>0</v>
      </c>
      <c r="Q318" s="110">
        <v>0.43</v>
      </c>
      <c r="R318" s="110">
        <f>Q318*H318</f>
        <v>0.43</v>
      </c>
      <c r="S318" s="110">
        <v>0</v>
      </c>
      <c r="T318" s="111">
        <f>S318*H318</f>
        <v>0</v>
      </c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R318" s="112" t="s">
        <v>164</v>
      </c>
      <c r="AT318" s="112" t="s">
        <v>222</v>
      </c>
      <c r="AU318" s="112" t="s">
        <v>82</v>
      </c>
      <c r="AY318" s="16" t="s">
        <v>114</v>
      </c>
      <c r="BE318" s="113">
        <f>IF(N318="základní",J318,0)</f>
        <v>0</v>
      </c>
      <c r="BF318" s="113">
        <f>IF(N318="snížená",J318,0)</f>
        <v>0</v>
      </c>
      <c r="BG318" s="113">
        <f>IF(N318="zákl. přenesená",J318,0)</f>
        <v>0</v>
      </c>
      <c r="BH318" s="113">
        <f>IF(N318="sníž. přenesená",J318,0)</f>
        <v>0</v>
      </c>
      <c r="BI318" s="113">
        <f>IF(N318="nulová",J318,0)</f>
        <v>0</v>
      </c>
      <c r="BJ318" s="16" t="s">
        <v>80</v>
      </c>
      <c r="BK318" s="113">
        <f>ROUND(I318*H318,2)</f>
        <v>0</v>
      </c>
      <c r="BL318" s="16" t="s">
        <v>120</v>
      </c>
      <c r="BM318" s="112" t="s">
        <v>543</v>
      </c>
    </row>
    <row r="319" spans="1:65" s="13" customFormat="1" ht="10" x14ac:dyDescent="0.2">
      <c r="B319" s="246"/>
      <c r="C319" s="247"/>
      <c r="D319" s="244" t="s">
        <v>124</v>
      </c>
      <c r="E319" s="248" t="s">
        <v>1</v>
      </c>
      <c r="F319" s="249" t="s">
        <v>80</v>
      </c>
      <c r="G319" s="247"/>
      <c r="H319" s="250">
        <v>1</v>
      </c>
      <c r="I319" s="264"/>
      <c r="J319" s="247"/>
      <c r="L319" s="116"/>
      <c r="M319" s="118"/>
      <c r="N319" s="119"/>
      <c r="O319" s="119"/>
      <c r="P319" s="119"/>
      <c r="Q319" s="119"/>
      <c r="R319" s="119"/>
      <c r="S319" s="119"/>
      <c r="T319" s="120"/>
      <c r="AT319" s="117" t="s">
        <v>124</v>
      </c>
      <c r="AU319" s="117" t="s">
        <v>82</v>
      </c>
      <c r="AV319" s="13" t="s">
        <v>82</v>
      </c>
      <c r="AW319" s="13" t="s">
        <v>29</v>
      </c>
      <c r="AX319" s="13" t="s">
        <v>72</v>
      </c>
      <c r="AY319" s="117" t="s">
        <v>114</v>
      </c>
    </row>
    <row r="320" spans="1:65" s="14" customFormat="1" ht="10" x14ac:dyDescent="0.2">
      <c r="B320" s="251"/>
      <c r="C320" s="252"/>
      <c r="D320" s="244" t="s">
        <v>124</v>
      </c>
      <c r="E320" s="253" t="s">
        <v>1</v>
      </c>
      <c r="F320" s="254" t="s">
        <v>126</v>
      </c>
      <c r="G320" s="252"/>
      <c r="H320" s="255">
        <v>1</v>
      </c>
      <c r="I320" s="265"/>
      <c r="J320" s="252"/>
      <c r="L320" s="121"/>
      <c r="M320" s="123"/>
      <c r="N320" s="124"/>
      <c r="O320" s="124"/>
      <c r="P320" s="124"/>
      <c r="Q320" s="124"/>
      <c r="R320" s="124"/>
      <c r="S320" s="124"/>
      <c r="T320" s="125"/>
      <c r="AT320" s="122" t="s">
        <v>124</v>
      </c>
      <c r="AU320" s="122" t="s">
        <v>82</v>
      </c>
      <c r="AV320" s="14" t="s">
        <v>120</v>
      </c>
      <c r="AW320" s="14" t="s">
        <v>29</v>
      </c>
      <c r="AX320" s="14" t="s">
        <v>80</v>
      </c>
      <c r="AY320" s="122" t="s">
        <v>114</v>
      </c>
    </row>
    <row r="321" spans="1:65" s="2" customFormat="1" ht="16.5" customHeight="1" x14ac:dyDescent="0.2">
      <c r="A321" s="27"/>
      <c r="B321" s="175"/>
      <c r="C321" s="256" t="s">
        <v>396</v>
      </c>
      <c r="D321" s="256" t="s">
        <v>222</v>
      </c>
      <c r="E321" s="257" t="s">
        <v>544</v>
      </c>
      <c r="F321" s="258" t="s">
        <v>319</v>
      </c>
      <c r="G321" s="259" t="s">
        <v>545</v>
      </c>
      <c r="H321" s="260">
        <v>1</v>
      </c>
      <c r="I321" s="268">
        <v>0</v>
      </c>
      <c r="J321" s="261">
        <f>ROUND(I321*H321,2)</f>
        <v>0</v>
      </c>
      <c r="K321" s="126"/>
      <c r="L321" s="127"/>
      <c r="M321" s="128" t="s">
        <v>1</v>
      </c>
      <c r="N321" s="129" t="s">
        <v>37</v>
      </c>
      <c r="O321" s="110">
        <v>0</v>
      </c>
      <c r="P321" s="110">
        <f>O321*H321</f>
        <v>0</v>
      </c>
      <c r="Q321" s="110">
        <v>0</v>
      </c>
      <c r="R321" s="110">
        <f>Q321*H321</f>
        <v>0</v>
      </c>
      <c r="S321" s="110">
        <v>0</v>
      </c>
      <c r="T321" s="111">
        <f>S321*H321</f>
        <v>0</v>
      </c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R321" s="112" t="s">
        <v>164</v>
      </c>
      <c r="AT321" s="112" t="s">
        <v>222</v>
      </c>
      <c r="AU321" s="112" t="s">
        <v>82</v>
      </c>
      <c r="AY321" s="16" t="s">
        <v>114</v>
      </c>
      <c r="BE321" s="113">
        <f>IF(N321="základní",J321,0)</f>
        <v>0</v>
      </c>
      <c r="BF321" s="113">
        <f>IF(N321="snížená",J321,0)</f>
        <v>0</v>
      </c>
      <c r="BG321" s="113">
        <f>IF(N321="zákl. přenesená",J321,0)</f>
        <v>0</v>
      </c>
      <c r="BH321" s="113">
        <f>IF(N321="sníž. přenesená",J321,0)</f>
        <v>0</v>
      </c>
      <c r="BI321" s="113">
        <f>IF(N321="nulová",J321,0)</f>
        <v>0</v>
      </c>
      <c r="BJ321" s="16" t="s">
        <v>80</v>
      </c>
      <c r="BK321" s="113">
        <f>ROUND(I321*H321,2)</f>
        <v>0</v>
      </c>
      <c r="BL321" s="16" t="s">
        <v>120</v>
      </c>
      <c r="BM321" s="112" t="s">
        <v>546</v>
      </c>
    </row>
    <row r="322" spans="1:65" s="13" customFormat="1" ht="10" x14ac:dyDescent="0.2">
      <c r="B322" s="246"/>
      <c r="C322" s="247"/>
      <c r="D322" s="244" t="s">
        <v>124</v>
      </c>
      <c r="E322" s="248" t="s">
        <v>1</v>
      </c>
      <c r="F322" s="249" t="s">
        <v>80</v>
      </c>
      <c r="G322" s="247"/>
      <c r="H322" s="250">
        <v>1</v>
      </c>
      <c r="I322" s="264"/>
      <c r="J322" s="247"/>
      <c r="L322" s="116"/>
      <c r="M322" s="118"/>
      <c r="N322" s="119"/>
      <c r="O322" s="119"/>
      <c r="P322" s="119"/>
      <c r="Q322" s="119"/>
      <c r="R322" s="119"/>
      <c r="S322" s="119"/>
      <c r="T322" s="120"/>
      <c r="AT322" s="117" t="s">
        <v>124</v>
      </c>
      <c r="AU322" s="117" t="s">
        <v>82</v>
      </c>
      <c r="AV322" s="13" t="s">
        <v>82</v>
      </c>
      <c r="AW322" s="13" t="s">
        <v>29</v>
      </c>
      <c r="AX322" s="13" t="s">
        <v>72</v>
      </c>
      <c r="AY322" s="117" t="s">
        <v>114</v>
      </c>
    </row>
    <row r="323" spans="1:65" s="14" customFormat="1" ht="10" x14ac:dyDescent="0.2">
      <c r="B323" s="251"/>
      <c r="C323" s="252"/>
      <c r="D323" s="244" t="s">
        <v>124</v>
      </c>
      <c r="E323" s="253" t="s">
        <v>1</v>
      </c>
      <c r="F323" s="254" t="s">
        <v>126</v>
      </c>
      <c r="G323" s="252"/>
      <c r="H323" s="255">
        <v>1</v>
      </c>
      <c r="I323" s="265"/>
      <c r="J323" s="252"/>
      <c r="L323" s="121"/>
      <c r="M323" s="123"/>
      <c r="N323" s="124"/>
      <c r="O323" s="124"/>
      <c r="P323" s="124"/>
      <c r="Q323" s="124"/>
      <c r="R323" s="124"/>
      <c r="S323" s="124"/>
      <c r="T323" s="125"/>
      <c r="AT323" s="122" t="s">
        <v>124</v>
      </c>
      <c r="AU323" s="122" t="s">
        <v>82</v>
      </c>
      <c r="AV323" s="14" t="s">
        <v>120</v>
      </c>
      <c r="AW323" s="14" t="s">
        <v>29</v>
      </c>
      <c r="AX323" s="14" t="s">
        <v>80</v>
      </c>
      <c r="AY323" s="122" t="s">
        <v>114</v>
      </c>
    </row>
    <row r="324" spans="1:65" s="2" customFormat="1" ht="37.75" customHeight="1" x14ac:dyDescent="0.2">
      <c r="A324" s="27"/>
      <c r="B324" s="175"/>
      <c r="C324" s="238" t="s">
        <v>400</v>
      </c>
      <c r="D324" s="238" t="s">
        <v>116</v>
      </c>
      <c r="E324" s="239" t="s">
        <v>547</v>
      </c>
      <c r="F324" s="240" t="s">
        <v>548</v>
      </c>
      <c r="G324" s="241" t="s">
        <v>269</v>
      </c>
      <c r="H324" s="242">
        <v>2</v>
      </c>
      <c r="I324" s="267">
        <v>0</v>
      </c>
      <c r="J324" s="243">
        <f>ROUND(I324*H324,2)</f>
        <v>0</v>
      </c>
      <c r="K324" s="107"/>
      <c r="L324" s="28"/>
      <c r="M324" s="108" t="s">
        <v>1</v>
      </c>
      <c r="N324" s="109" t="s">
        <v>37</v>
      </c>
      <c r="O324" s="110">
        <v>1.694</v>
      </c>
      <c r="P324" s="110">
        <f>O324*H324</f>
        <v>3.3879999999999999</v>
      </c>
      <c r="Q324" s="110">
        <v>0.09</v>
      </c>
      <c r="R324" s="110">
        <f>Q324*H324</f>
        <v>0.18</v>
      </c>
      <c r="S324" s="110">
        <v>0</v>
      </c>
      <c r="T324" s="111">
        <f>S324*H324</f>
        <v>0</v>
      </c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R324" s="112" t="s">
        <v>120</v>
      </c>
      <c r="AT324" s="112" t="s">
        <v>116</v>
      </c>
      <c r="AU324" s="112" t="s">
        <v>82</v>
      </c>
      <c r="AY324" s="16" t="s">
        <v>114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6" t="s">
        <v>80</v>
      </c>
      <c r="BK324" s="113">
        <f>ROUND(I324*H324,2)</f>
        <v>0</v>
      </c>
      <c r="BL324" s="16" t="s">
        <v>120</v>
      </c>
      <c r="BM324" s="112" t="s">
        <v>549</v>
      </c>
    </row>
    <row r="325" spans="1:65" s="13" customFormat="1" ht="10" x14ac:dyDescent="0.2">
      <c r="B325" s="246"/>
      <c r="C325" s="247"/>
      <c r="D325" s="244" t="s">
        <v>124</v>
      </c>
      <c r="E325" s="248" t="s">
        <v>1</v>
      </c>
      <c r="F325" s="249" t="s">
        <v>82</v>
      </c>
      <c r="G325" s="247"/>
      <c r="H325" s="250">
        <v>2</v>
      </c>
      <c r="I325" s="264"/>
      <c r="J325" s="247"/>
      <c r="L325" s="116"/>
      <c r="M325" s="118"/>
      <c r="N325" s="119"/>
      <c r="O325" s="119"/>
      <c r="P325" s="119"/>
      <c r="Q325" s="119"/>
      <c r="R325" s="119"/>
      <c r="S325" s="119"/>
      <c r="T325" s="120"/>
      <c r="AT325" s="117" t="s">
        <v>124</v>
      </c>
      <c r="AU325" s="117" t="s">
        <v>82</v>
      </c>
      <c r="AV325" s="13" t="s">
        <v>82</v>
      </c>
      <c r="AW325" s="13" t="s">
        <v>29</v>
      </c>
      <c r="AX325" s="13" t="s">
        <v>72</v>
      </c>
      <c r="AY325" s="117" t="s">
        <v>114</v>
      </c>
    </row>
    <row r="326" spans="1:65" s="14" customFormat="1" ht="10" x14ac:dyDescent="0.2">
      <c r="B326" s="251"/>
      <c r="C326" s="252"/>
      <c r="D326" s="244" t="s">
        <v>124</v>
      </c>
      <c r="E326" s="253" t="s">
        <v>1</v>
      </c>
      <c r="F326" s="254" t="s">
        <v>126</v>
      </c>
      <c r="G326" s="252"/>
      <c r="H326" s="255">
        <v>2</v>
      </c>
      <c r="I326" s="265"/>
      <c r="J326" s="252"/>
      <c r="L326" s="121"/>
      <c r="M326" s="123"/>
      <c r="N326" s="124"/>
      <c r="O326" s="124"/>
      <c r="P326" s="124"/>
      <c r="Q326" s="124"/>
      <c r="R326" s="124"/>
      <c r="S326" s="124"/>
      <c r="T326" s="125"/>
      <c r="AT326" s="122" t="s">
        <v>124</v>
      </c>
      <c r="AU326" s="122" t="s">
        <v>82</v>
      </c>
      <c r="AV326" s="14" t="s">
        <v>120</v>
      </c>
      <c r="AW326" s="14" t="s">
        <v>29</v>
      </c>
      <c r="AX326" s="14" t="s">
        <v>80</v>
      </c>
      <c r="AY326" s="122" t="s">
        <v>114</v>
      </c>
    </row>
    <row r="327" spans="1:65" s="2" customFormat="1" ht="16.5" customHeight="1" x14ac:dyDescent="0.2">
      <c r="A327" s="27"/>
      <c r="B327" s="175"/>
      <c r="C327" s="238" t="s">
        <v>406</v>
      </c>
      <c r="D327" s="238" t="s">
        <v>116</v>
      </c>
      <c r="E327" s="239" t="s">
        <v>379</v>
      </c>
      <c r="F327" s="240" t="s">
        <v>380</v>
      </c>
      <c r="G327" s="241" t="s">
        <v>290</v>
      </c>
      <c r="H327" s="242">
        <v>39</v>
      </c>
      <c r="I327" s="267">
        <v>0</v>
      </c>
      <c r="J327" s="243">
        <f>ROUND(I327*H327,2)</f>
        <v>0</v>
      </c>
      <c r="K327" s="107"/>
      <c r="L327" s="28"/>
      <c r="M327" s="108" t="s">
        <v>1</v>
      </c>
      <c r="N327" s="109" t="s">
        <v>37</v>
      </c>
      <c r="O327" s="110">
        <v>2.3E-2</v>
      </c>
      <c r="P327" s="110">
        <f>O327*H327</f>
        <v>0.89700000000000002</v>
      </c>
      <c r="Q327" s="110">
        <v>6.9999999999999994E-5</v>
      </c>
      <c r="R327" s="110">
        <f>Q327*H327</f>
        <v>2.7299999999999998E-3</v>
      </c>
      <c r="S327" s="110">
        <v>0</v>
      </c>
      <c r="T327" s="111">
        <f>S327*H327</f>
        <v>0</v>
      </c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R327" s="112" t="s">
        <v>120</v>
      </c>
      <c r="AT327" s="112" t="s">
        <v>116</v>
      </c>
      <c r="AU327" s="112" t="s">
        <v>82</v>
      </c>
      <c r="AY327" s="16" t="s">
        <v>114</v>
      </c>
      <c r="BE327" s="113">
        <f>IF(N327="základní",J327,0)</f>
        <v>0</v>
      </c>
      <c r="BF327" s="113">
        <f>IF(N327="snížená",J327,0)</f>
        <v>0</v>
      </c>
      <c r="BG327" s="113">
        <f>IF(N327="zákl. přenesená",J327,0)</f>
        <v>0</v>
      </c>
      <c r="BH327" s="113">
        <f>IF(N327="sníž. přenesená",J327,0)</f>
        <v>0</v>
      </c>
      <c r="BI327" s="113">
        <f>IF(N327="nulová",J327,0)</f>
        <v>0</v>
      </c>
      <c r="BJ327" s="16" t="s">
        <v>80</v>
      </c>
      <c r="BK327" s="113">
        <f>ROUND(I327*H327,2)</f>
        <v>0</v>
      </c>
      <c r="BL327" s="16" t="s">
        <v>120</v>
      </c>
      <c r="BM327" s="112" t="s">
        <v>550</v>
      </c>
    </row>
    <row r="328" spans="1:65" s="2" customFormat="1" ht="27" x14ac:dyDescent="0.2">
      <c r="A328" s="27"/>
      <c r="B328" s="175"/>
      <c r="C328" s="176"/>
      <c r="D328" s="244" t="s">
        <v>122</v>
      </c>
      <c r="E328" s="176"/>
      <c r="F328" s="245" t="s">
        <v>382</v>
      </c>
      <c r="G328" s="176"/>
      <c r="H328" s="176"/>
      <c r="I328" s="263"/>
      <c r="J328" s="176"/>
      <c r="K328" s="27"/>
      <c r="L328" s="28"/>
      <c r="M328" s="114"/>
      <c r="N328" s="115"/>
      <c r="O328" s="51"/>
      <c r="P328" s="51"/>
      <c r="Q328" s="51"/>
      <c r="R328" s="51"/>
      <c r="S328" s="51"/>
      <c r="T328" s="52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T328" s="16" t="s">
        <v>122</v>
      </c>
      <c r="AU328" s="16" t="s">
        <v>82</v>
      </c>
    </row>
    <row r="329" spans="1:65" s="13" customFormat="1" ht="10" x14ac:dyDescent="0.2">
      <c r="B329" s="246"/>
      <c r="C329" s="247"/>
      <c r="D329" s="244" t="s">
        <v>124</v>
      </c>
      <c r="E329" s="248" t="s">
        <v>1</v>
      </c>
      <c r="F329" s="249" t="s">
        <v>551</v>
      </c>
      <c r="G329" s="247"/>
      <c r="H329" s="250">
        <v>39</v>
      </c>
      <c r="I329" s="264"/>
      <c r="J329" s="247"/>
      <c r="L329" s="116"/>
      <c r="M329" s="118"/>
      <c r="N329" s="119"/>
      <c r="O329" s="119"/>
      <c r="P329" s="119"/>
      <c r="Q329" s="119"/>
      <c r="R329" s="119"/>
      <c r="S329" s="119"/>
      <c r="T329" s="120"/>
      <c r="AT329" s="117" t="s">
        <v>124</v>
      </c>
      <c r="AU329" s="117" t="s">
        <v>82</v>
      </c>
      <c r="AV329" s="13" t="s">
        <v>82</v>
      </c>
      <c r="AW329" s="13" t="s">
        <v>29</v>
      </c>
      <c r="AX329" s="13" t="s">
        <v>72</v>
      </c>
      <c r="AY329" s="117" t="s">
        <v>114</v>
      </c>
    </row>
    <row r="330" spans="1:65" s="14" customFormat="1" ht="10" x14ac:dyDescent="0.2">
      <c r="B330" s="251"/>
      <c r="C330" s="252"/>
      <c r="D330" s="244" t="s">
        <v>124</v>
      </c>
      <c r="E330" s="253" t="s">
        <v>1</v>
      </c>
      <c r="F330" s="254" t="s">
        <v>126</v>
      </c>
      <c r="G330" s="252"/>
      <c r="H330" s="255">
        <v>39</v>
      </c>
      <c r="I330" s="265"/>
      <c r="J330" s="252"/>
      <c r="L330" s="121"/>
      <c r="M330" s="123"/>
      <c r="N330" s="124"/>
      <c r="O330" s="124"/>
      <c r="P330" s="124"/>
      <c r="Q330" s="124"/>
      <c r="R330" s="124"/>
      <c r="S330" s="124"/>
      <c r="T330" s="125"/>
      <c r="AT330" s="122" t="s">
        <v>124</v>
      </c>
      <c r="AU330" s="122" t="s">
        <v>82</v>
      </c>
      <c r="AV330" s="14" t="s">
        <v>120</v>
      </c>
      <c r="AW330" s="14" t="s">
        <v>29</v>
      </c>
      <c r="AX330" s="14" t="s">
        <v>80</v>
      </c>
      <c r="AY330" s="122" t="s">
        <v>114</v>
      </c>
    </row>
    <row r="331" spans="1:65" s="2" customFormat="1" ht="16.5" customHeight="1" x14ac:dyDescent="0.2">
      <c r="A331" s="27"/>
      <c r="B331" s="175"/>
      <c r="C331" s="238" t="s">
        <v>410</v>
      </c>
      <c r="D331" s="238" t="s">
        <v>116</v>
      </c>
      <c r="E331" s="239" t="s">
        <v>389</v>
      </c>
      <c r="F331" s="240" t="s">
        <v>390</v>
      </c>
      <c r="G331" s="241" t="s">
        <v>269</v>
      </c>
      <c r="H331" s="242">
        <v>5</v>
      </c>
      <c r="I331" s="267">
        <v>0</v>
      </c>
      <c r="J331" s="243">
        <f>ROUND(I331*H331,2)</f>
        <v>0</v>
      </c>
      <c r="K331" s="107"/>
      <c r="L331" s="28"/>
      <c r="M331" s="108" t="s">
        <v>1</v>
      </c>
      <c r="N331" s="109" t="s">
        <v>37</v>
      </c>
      <c r="O331" s="110">
        <v>1.68</v>
      </c>
      <c r="P331" s="110">
        <f>O331*H331</f>
        <v>8.4</v>
      </c>
      <c r="Q331" s="110">
        <v>7.0200000000000002E-3</v>
      </c>
      <c r="R331" s="110">
        <f>Q331*H331</f>
        <v>3.5099999999999999E-2</v>
      </c>
      <c r="S331" s="110">
        <v>0</v>
      </c>
      <c r="T331" s="111">
        <f>S331*H331</f>
        <v>0</v>
      </c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R331" s="112" t="s">
        <v>120</v>
      </c>
      <c r="AT331" s="112" t="s">
        <v>116</v>
      </c>
      <c r="AU331" s="112" t="s">
        <v>82</v>
      </c>
      <c r="AY331" s="16" t="s">
        <v>114</v>
      </c>
      <c r="BE331" s="113">
        <f>IF(N331="základní",J331,0)</f>
        <v>0</v>
      </c>
      <c r="BF331" s="113">
        <f>IF(N331="snížená",J331,0)</f>
        <v>0</v>
      </c>
      <c r="BG331" s="113">
        <f>IF(N331="zákl. přenesená",J331,0)</f>
        <v>0</v>
      </c>
      <c r="BH331" s="113">
        <f>IF(N331="sníž. přenesená",J331,0)</f>
        <v>0</v>
      </c>
      <c r="BI331" s="113">
        <f>IF(N331="nulová",J331,0)</f>
        <v>0</v>
      </c>
      <c r="BJ331" s="16" t="s">
        <v>80</v>
      </c>
      <c r="BK331" s="113">
        <f>ROUND(I331*H331,2)</f>
        <v>0</v>
      </c>
      <c r="BL331" s="16" t="s">
        <v>120</v>
      </c>
      <c r="BM331" s="112" t="s">
        <v>552</v>
      </c>
    </row>
    <row r="332" spans="1:65" s="13" customFormat="1" ht="10" x14ac:dyDescent="0.2">
      <c r="B332" s="246"/>
      <c r="C332" s="247"/>
      <c r="D332" s="244" t="s">
        <v>124</v>
      </c>
      <c r="E332" s="248" t="s">
        <v>1</v>
      </c>
      <c r="F332" s="249" t="s">
        <v>146</v>
      </c>
      <c r="G332" s="247"/>
      <c r="H332" s="250">
        <v>5</v>
      </c>
      <c r="I332" s="264"/>
      <c r="J332" s="247"/>
      <c r="L332" s="116"/>
      <c r="M332" s="118"/>
      <c r="N332" s="119"/>
      <c r="O332" s="119"/>
      <c r="P332" s="119"/>
      <c r="Q332" s="119"/>
      <c r="R332" s="119"/>
      <c r="S332" s="119"/>
      <c r="T332" s="120"/>
      <c r="AT332" s="117" t="s">
        <v>124</v>
      </c>
      <c r="AU332" s="117" t="s">
        <v>82</v>
      </c>
      <c r="AV332" s="13" t="s">
        <v>82</v>
      </c>
      <c r="AW332" s="13" t="s">
        <v>29</v>
      </c>
      <c r="AX332" s="13" t="s">
        <v>72</v>
      </c>
      <c r="AY332" s="117" t="s">
        <v>114</v>
      </c>
    </row>
    <row r="333" spans="1:65" s="14" customFormat="1" ht="10" x14ac:dyDescent="0.2">
      <c r="B333" s="251"/>
      <c r="C333" s="252"/>
      <c r="D333" s="244" t="s">
        <v>124</v>
      </c>
      <c r="E333" s="253" t="s">
        <v>1</v>
      </c>
      <c r="F333" s="254" t="s">
        <v>126</v>
      </c>
      <c r="G333" s="252"/>
      <c r="H333" s="255">
        <v>5</v>
      </c>
      <c r="I333" s="265"/>
      <c r="J333" s="252"/>
      <c r="L333" s="121"/>
      <c r="M333" s="123"/>
      <c r="N333" s="124"/>
      <c r="O333" s="124"/>
      <c r="P333" s="124"/>
      <c r="Q333" s="124"/>
      <c r="R333" s="124"/>
      <c r="S333" s="124"/>
      <c r="T333" s="125"/>
      <c r="AT333" s="122" t="s">
        <v>124</v>
      </c>
      <c r="AU333" s="122" t="s">
        <v>82</v>
      </c>
      <c r="AV333" s="14" t="s">
        <v>120</v>
      </c>
      <c r="AW333" s="14" t="s">
        <v>29</v>
      </c>
      <c r="AX333" s="14" t="s">
        <v>80</v>
      </c>
      <c r="AY333" s="122" t="s">
        <v>114</v>
      </c>
    </row>
    <row r="334" spans="1:65" s="2" customFormat="1" ht="24.15" customHeight="1" x14ac:dyDescent="0.2">
      <c r="A334" s="27"/>
      <c r="B334" s="175"/>
      <c r="C334" s="256" t="s">
        <v>553</v>
      </c>
      <c r="D334" s="256" t="s">
        <v>222</v>
      </c>
      <c r="E334" s="257" t="s">
        <v>554</v>
      </c>
      <c r="F334" s="258" t="s">
        <v>555</v>
      </c>
      <c r="G334" s="259" t="s">
        <v>269</v>
      </c>
      <c r="H334" s="260">
        <v>2</v>
      </c>
      <c r="I334" s="268">
        <v>0</v>
      </c>
      <c r="J334" s="261">
        <f>ROUND(I334*H334,2)</f>
        <v>0</v>
      </c>
      <c r="K334" s="126"/>
      <c r="L334" s="127"/>
      <c r="M334" s="128" t="s">
        <v>1</v>
      </c>
      <c r="N334" s="129" t="s">
        <v>37</v>
      </c>
      <c r="O334" s="110">
        <v>0</v>
      </c>
      <c r="P334" s="110">
        <f>O334*H334</f>
        <v>0</v>
      </c>
      <c r="Q334" s="110">
        <v>0.16</v>
      </c>
      <c r="R334" s="110">
        <f>Q334*H334</f>
        <v>0.32</v>
      </c>
      <c r="S334" s="110">
        <v>0</v>
      </c>
      <c r="T334" s="111">
        <f>S334*H334</f>
        <v>0</v>
      </c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R334" s="112" t="s">
        <v>164</v>
      </c>
      <c r="AT334" s="112" t="s">
        <v>222</v>
      </c>
      <c r="AU334" s="112" t="s">
        <v>82</v>
      </c>
      <c r="AY334" s="16" t="s">
        <v>114</v>
      </c>
      <c r="BE334" s="113">
        <f>IF(N334="základní",J334,0)</f>
        <v>0</v>
      </c>
      <c r="BF334" s="113">
        <f>IF(N334="snížená",J334,0)</f>
        <v>0</v>
      </c>
      <c r="BG334" s="113">
        <f>IF(N334="zákl. přenesená",J334,0)</f>
        <v>0</v>
      </c>
      <c r="BH334" s="113">
        <f>IF(N334="sníž. přenesená",J334,0)</f>
        <v>0</v>
      </c>
      <c r="BI334" s="113">
        <f>IF(N334="nulová",J334,0)</f>
        <v>0</v>
      </c>
      <c r="BJ334" s="16" t="s">
        <v>80</v>
      </c>
      <c r="BK334" s="113">
        <f>ROUND(I334*H334,2)</f>
        <v>0</v>
      </c>
      <c r="BL334" s="16" t="s">
        <v>120</v>
      </c>
      <c r="BM334" s="112" t="s">
        <v>556</v>
      </c>
    </row>
    <row r="335" spans="1:65" s="13" customFormat="1" ht="10" x14ac:dyDescent="0.2">
      <c r="B335" s="246"/>
      <c r="C335" s="247"/>
      <c r="D335" s="244" t="s">
        <v>124</v>
      </c>
      <c r="E335" s="248" t="s">
        <v>1</v>
      </c>
      <c r="F335" s="249" t="s">
        <v>82</v>
      </c>
      <c r="G335" s="247"/>
      <c r="H335" s="250">
        <v>2</v>
      </c>
      <c r="I335" s="264"/>
      <c r="J335" s="247"/>
      <c r="L335" s="116"/>
      <c r="M335" s="118"/>
      <c r="N335" s="119"/>
      <c r="O335" s="119"/>
      <c r="P335" s="119"/>
      <c r="Q335" s="119"/>
      <c r="R335" s="119"/>
      <c r="S335" s="119"/>
      <c r="T335" s="120"/>
      <c r="AT335" s="117" t="s">
        <v>124</v>
      </c>
      <c r="AU335" s="117" t="s">
        <v>82</v>
      </c>
      <c r="AV335" s="13" t="s">
        <v>82</v>
      </c>
      <c r="AW335" s="13" t="s">
        <v>29</v>
      </c>
      <c r="AX335" s="13" t="s">
        <v>72</v>
      </c>
      <c r="AY335" s="117" t="s">
        <v>114</v>
      </c>
    </row>
    <row r="336" spans="1:65" s="14" customFormat="1" ht="10" x14ac:dyDescent="0.2">
      <c r="B336" s="251"/>
      <c r="C336" s="252"/>
      <c r="D336" s="244" t="s">
        <v>124</v>
      </c>
      <c r="E336" s="253" t="s">
        <v>1</v>
      </c>
      <c r="F336" s="254" t="s">
        <v>126</v>
      </c>
      <c r="G336" s="252"/>
      <c r="H336" s="255">
        <v>2</v>
      </c>
      <c r="I336" s="265"/>
      <c r="J336" s="252"/>
      <c r="L336" s="121"/>
      <c r="M336" s="123"/>
      <c r="N336" s="124"/>
      <c r="O336" s="124"/>
      <c r="P336" s="124"/>
      <c r="Q336" s="124"/>
      <c r="R336" s="124"/>
      <c r="S336" s="124"/>
      <c r="T336" s="125"/>
      <c r="AT336" s="122" t="s">
        <v>124</v>
      </c>
      <c r="AU336" s="122" t="s">
        <v>82</v>
      </c>
      <c r="AV336" s="14" t="s">
        <v>120</v>
      </c>
      <c r="AW336" s="14" t="s">
        <v>29</v>
      </c>
      <c r="AX336" s="14" t="s">
        <v>80</v>
      </c>
      <c r="AY336" s="122" t="s">
        <v>114</v>
      </c>
    </row>
    <row r="337" spans="1:65" s="12" customFormat="1" ht="22.75" customHeight="1" x14ac:dyDescent="0.25">
      <c r="B337" s="231"/>
      <c r="C337" s="232"/>
      <c r="D337" s="233" t="s">
        <v>71</v>
      </c>
      <c r="E337" s="236" t="s">
        <v>169</v>
      </c>
      <c r="F337" s="236" t="s">
        <v>557</v>
      </c>
      <c r="G337" s="232"/>
      <c r="H337" s="232"/>
      <c r="I337" s="262"/>
      <c r="J337" s="237">
        <f>BK337</f>
        <v>0</v>
      </c>
      <c r="L337" s="99"/>
      <c r="M337" s="101"/>
      <c r="N337" s="102"/>
      <c r="O337" s="102"/>
      <c r="P337" s="103">
        <f>SUM(P338:P355)</f>
        <v>9.15</v>
      </c>
      <c r="Q337" s="102"/>
      <c r="R337" s="103">
        <f>SUM(R338:R355)</f>
        <v>0</v>
      </c>
      <c r="S337" s="102"/>
      <c r="T337" s="104">
        <f>SUM(T338:T355)</f>
        <v>0</v>
      </c>
      <c r="AR337" s="100" t="s">
        <v>80</v>
      </c>
      <c r="AT337" s="105" t="s">
        <v>71</v>
      </c>
      <c r="AU337" s="105" t="s">
        <v>80</v>
      </c>
      <c r="AY337" s="100" t="s">
        <v>114</v>
      </c>
      <c r="BK337" s="106">
        <f>SUM(BK338:BK355)</f>
        <v>0</v>
      </c>
    </row>
    <row r="338" spans="1:65" s="2" customFormat="1" ht="16.5" customHeight="1" x14ac:dyDescent="0.2">
      <c r="A338" s="27"/>
      <c r="B338" s="175"/>
      <c r="C338" s="238" t="s">
        <v>558</v>
      </c>
      <c r="D338" s="238" t="s">
        <v>116</v>
      </c>
      <c r="E338" s="239" t="s">
        <v>559</v>
      </c>
      <c r="F338" s="240" t="s">
        <v>560</v>
      </c>
      <c r="G338" s="241" t="s">
        <v>290</v>
      </c>
      <c r="H338" s="242">
        <v>5</v>
      </c>
      <c r="I338" s="267">
        <v>0</v>
      </c>
      <c r="J338" s="243">
        <f>ROUND(I338*H338,2)</f>
        <v>0</v>
      </c>
      <c r="K338" s="107"/>
      <c r="L338" s="28"/>
      <c r="M338" s="108" t="s">
        <v>1</v>
      </c>
      <c r="N338" s="109" t="s">
        <v>37</v>
      </c>
      <c r="O338" s="110">
        <v>0</v>
      </c>
      <c r="P338" s="110">
        <f>O338*H338</f>
        <v>0</v>
      </c>
      <c r="Q338" s="110">
        <v>0</v>
      </c>
      <c r="R338" s="110">
        <f>Q338*H338</f>
        <v>0</v>
      </c>
      <c r="S338" s="110">
        <v>0</v>
      </c>
      <c r="T338" s="111">
        <f>S338*H338</f>
        <v>0</v>
      </c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R338" s="112" t="s">
        <v>120</v>
      </c>
      <c r="AT338" s="112" t="s">
        <v>116</v>
      </c>
      <c r="AU338" s="112" t="s">
        <v>82</v>
      </c>
      <c r="AY338" s="16" t="s">
        <v>114</v>
      </c>
      <c r="BE338" s="113">
        <f>IF(N338="základní",J338,0)</f>
        <v>0</v>
      </c>
      <c r="BF338" s="113">
        <f>IF(N338="snížená",J338,0)</f>
        <v>0</v>
      </c>
      <c r="BG338" s="113">
        <f>IF(N338="zákl. přenesená",J338,0)</f>
        <v>0</v>
      </c>
      <c r="BH338" s="113">
        <f>IF(N338="sníž. přenesená",J338,0)</f>
        <v>0</v>
      </c>
      <c r="BI338" s="113">
        <f>IF(N338="nulová",J338,0)</f>
        <v>0</v>
      </c>
      <c r="BJ338" s="16" t="s">
        <v>80</v>
      </c>
      <c r="BK338" s="113">
        <f>ROUND(I338*H338,2)</f>
        <v>0</v>
      </c>
      <c r="BL338" s="16" t="s">
        <v>120</v>
      </c>
      <c r="BM338" s="112" t="s">
        <v>561</v>
      </c>
    </row>
    <row r="339" spans="1:65" s="13" customFormat="1" ht="10" x14ac:dyDescent="0.2">
      <c r="B339" s="246"/>
      <c r="C339" s="247"/>
      <c r="D339" s="244" t="s">
        <v>124</v>
      </c>
      <c r="E339" s="248" t="s">
        <v>1</v>
      </c>
      <c r="F339" s="249" t="s">
        <v>146</v>
      </c>
      <c r="G339" s="247"/>
      <c r="H339" s="250">
        <v>5</v>
      </c>
      <c r="I339" s="264"/>
      <c r="J339" s="247"/>
      <c r="L339" s="116"/>
      <c r="M339" s="118"/>
      <c r="N339" s="119"/>
      <c r="O339" s="119"/>
      <c r="P339" s="119"/>
      <c r="Q339" s="119"/>
      <c r="R339" s="119"/>
      <c r="S339" s="119"/>
      <c r="T339" s="120"/>
      <c r="AT339" s="117" t="s">
        <v>124</v>
      </c>
      <c r="AU339" s="117" t="s">
        <v>82</v>
      </c>
      <c r="AV339" s="13" t="s">
        <v>82</v>
      </c>
      <c r="AW339" s="13" t="s">
        <v>29</v>
      </c>
      <c r="AX339" s="13" t="s">
        <v>72</v>
      </c>
      <c r="AY339" s="117" t="s">
        <v>114</v>
      </c>
    </row>
    <row r="340" spans="1:65" s="14" customFormat="1" ht="10" x14ac:dyDescent="0.2">
      <c r="B340" s="251"/>
      <c r="C340" s="252"/>
      <c r="D340" s="244" t="s">
        <v>124</v>
      </c>
      <c r="E340" s="253" t="s">
        <v>1</v>
      </c>
      <c r="F340" s="254" t="s">
        <v>126</v>
      </c>
      <c r="G340" s="252"/>
      <c r="H340" s="255">
        <v>5</v>
      </c>
      <c r="I340" s="265"/>
      <c r="J340" s="252"/>
      <c r="L340" s="121"/>
      <c r="M340" s="123"/>
      <c r="N340" s="124"/>
      <c r="O340" s="124"/>
      <c r="P340" s="124"/>
      <c r="Q340" s="124"/>
      <c r="R340" s="124"/>
      <c r="S340" s="124"/>
      <c r="T340" s="125"/>
      <c r="AT340" s="122" t="s">
        <v>124</v>
      </c>
      <c r="AU340" s="122" t="s">
        <v>82</v>
      </c>
      <c r="AV340" s="14" t="s">
        <v>120</v>
      </c>
      <c r="AW340" s="14" t="s">
        <v>29</v>
      </c>
      <c r="AX340" s="14" t="s">
        <v>80</v>
      </c>
      <c r="AY340" s="122" t="s">
        <v>114</v>
      </c>
    </row>
    <row r="341" spans="1:65" s="2" customFormat="1" ht="24.15" customHeight="1" x14ac:dyDescent="0.2">
      <c r="A341" s="27"/>
      <c r="B341" s="175"/>
      <c r="C341" s="238" t="s">
        <v>562</v>
      </c>
      <c r="D341" s="238" t="s">
        <v>116</v>
      </c>
      <c r="E341" s="239" t="s">
        <v>563</v>
      </c>
      <c r="F341" s="240" t="s">
        <v>564</v>
      </c>
      <c r="G341" s="241" t="s">
        <v>129</v>
      </c>
      <c r="H341" s="242">
        <v>9.3829999999999991</v>
      </c>
      <c r="I341" s="267">
        <v>0</v>
      </c>
      <c r="J341" s="243">
        <f>ROUND(I341*H341,2)</f>
        <v>0</v>
      </c>
      <c r="K341" s="107"/>
      <c r="L341" s="28"/>
      <c r="M341" s="108" t="s">
        <v>1</v>
      </c>
      <c r="N341" s="109" t="s">
        <v>37</v>
      </c>
      <c r="O341" s="110">
        <v>0</v>
      </c>
      <c r="P341" s="110">
        <f>O341*H341</f>
        <v>0</v>
      </c>
      <c r="Q341" s="110">
        <v>0</v>
      </c>
      <c r="R341" s="110">
        <f>Q341*H341</f>
        <v>0</v>
      </c>
      <c r="S341" s="110">
        <v>0</v>
      </c>
      <c r="T341" s="111">
        <f>S341*H341</f>
        <v>0</v>
      </c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R341" s="112" t="s">
        <v>120</v>
      </c>
      <c r="AT341" s="112" t="s">
        <v>116</v>
      </c>
      <c r="AU341" s="112" t="s">
        <v>82</v>
      </c>
      <c r="AY341" s="16" t="s">
        <v>114</v>
      </c>
      <c r="BE341" s="113">
        <f>IF(N341="základní",J341,0)</f>
        <v>0</v>
      </c>
      <c r="BF341" s="113">
        <f>IF(N341="snížená",J341,0)</f>
        <v>0</v>
      </c>
      <c r="BG341" s="113">
        <f>IF(N341="zákl. přenesená",J341,0)</f>
        <v>0</v>
      </c>
      <c r="BH341" s="113">
        <f>IF(N341="sníž. přenesená",J341,0)</f>
        <v>0</v>
      </c>
      <c r="BI341" s="113">
        <f>IF(N341="nulová",J341,0)</f>
        <v>0</v>
      </c>
      <c r="BJ341" s="16" t="s">
        <v>80</v>
      </c>
      <c r="BK341" s="113">
        <f>ROUND(I341*H341,2)</f>
        <v>0</v>
      </c>
      <c r="BL341" s="16" t="s">
        <v>120</v>
      </c>
      <c r="BM341" s="112" t="s">
        <v>565</v>
      </c>
    </row>
    <row r="342" spans="1:65" s="13" customFormat="1" ht="10" x14ac:dyDescent="0.2">
      <c r="B342" s="246"/>
      <c r="C342" s="247"/>
      <c r="D342" s="244" t="s">
        <v>124</v>
      </c>
      <c r="E342" s="248" t="s">
        <v>1</v>
      </c>
      <c r="F342" s="249" t="s">
        <v>566</v>
      </c>
      <c r="G342" s="247"/>
      <c r="H342" s="250">
        <v>9.3829999999999991</v>
      </c>
      <c r="I342" s="264"/>
      <c r="J342" s="247"/>
      <c r="L342" s="116"/>
      <c r="M342" s="118"/>
      <c r="N342" s="119"/>
      <c r="O342" s="119"/>
      <c r="P342" s="119"/>
      <c r="Q342" s="119"/>
      <c r="R342" s="119"/>
      <c r="S342" s="119"/>
      <c r="T342" s="120"/>
      <c r="AT342" s="117" t="s">
        <v>124</v>
      </c>
      <c r="AU342" s="117" t="s">
        <v>82</v>
      </c>
      <c r="AV342" s="13" t="s">
        <v>82</v>
      </c>
      <c r="AW342" s="13" t="s">
        <v>29</v>
      </c>
      <c r="AX342" s="13" t="s">
        <v>72</v>
      </c>
      <c r="AY342" s="117" t="s">
        <v>114</v>
      </c>
    </row>
    <row r="343" spans="1:65" s="14" customFormat="1" ht="10" x14ac:dyDescent="0.2">
      <c r="B343" s="251"/>
      <c r="C343" s="252"/>
      <c r="D343" s="244" t="s">
        <v>124</v>
      </c>
      <c r="E343" s="253" t="s">
        <v>1</v>
      </c>
      <c r="F343" s="254" t="s">
        <v>126</v>
      </c>
      <c r="G343" s="252"/>
      <c r="H343" s="255">
        <v>9.3829999999999991</v>
      </c>
      <c r="I343" s="265"/>
      <c r="J343" s="252"/>
      <c r="L343" s="121"/>
      <c r="M343" s="123"/>
      <c r="N343" s="124"/>
      <c r="O343" s="124"/>
      <c r="P343" s="124"/>
      <c r="Q343" s="124"/>
      <c r="R343" s="124"/>
      <c r="S343" s="124"/>
      <c r="T343" s="125"/>
      <c r="AT343" s="122" t="s">
        <v>124</v>
      </c>
      <c r="AU343" s="122" t="s">
        <v>82</v>
      </c>
      <c r="AV343" s="14" t="s">
        <v>120</v>
      </c>
      <c r="AW343" s="14" t="s">
        <v>29</v>
      </c>
      <c r="AX343" s="14" t="s">
        <v>80</v>
      </c>
      <c r="AY343" s="122" t="s">
        <v>114</v>
      </c>
    </row>
    <row r="344" spans="1:65" s="2" customFormat="1" ht="33" customHeight="1" x14ac:dyDescent="0.2">
      <c r="A344" s="27"/>
      <c r="B344" s="175"/>
      <c r="C344" s="238" t="s">
        <v>567</v>
      </c>
      <c r="D344" s="238" t="s">
        <v>116</v>
      </c>
      <c r="E344" s="239" t="s">
        <v>568</v>
      </c>
      <c r="F344" s="240" t="s">
        <v>569</v>
      </c>
      <c r="G344" s="241" t="s">
        <v>290</v>
      </c>
      <c r="H344" s="242">
        <v>5</v>
      </c>
      <c r="I344" s="267">
        <v>0</v>
      </c>
      <c r="J344" s="243">
        <f>ROUND(I344*H344,2)</f>
        <v>0</v>
      </c>
      <c r="K344" s="107"/>
      <c r="L344" s="28"/>
      <c r="M344" s="108" t="s">
        <v>1</v>
      </c>
      <c r="N344" s="109" t="s">
        <v>37</v>
      </c>
      <c r="O344" s="110">
        <v>0</v>
      </c>
      <c r="P344" s="110">
        <f>O344*H344</f>
        <v>0</v>
      </c>
      <c r="Q344" s="110">
        <v>0</v>
      </c>
      <c r="R344" s="110">
        <f>Q344*H344</f>
        <v>0</v>
      </c>
      <c r="S344" s="110">
        <v>0</v>
      </c>
      <c r="T344" s="111">
        <f>S344*H344</f>
        <v>0</v>
      </c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R344" s="112" t="s">
        <v>120</v>
      </c>
      <c r="AT344" s="112" t="s">
        <v>116</v>
      </c>
      <c r="AU344" s="112" t="s">
        <v>82</v>
      </c>
      <c r="AY344" s="16" t="s">
        <v>114</v>
      </c>
      <c r="BE344" s="113">
        <f>IF(N344="základní",J344,0)</f>
        <v>0</v>
      </c>
      <c r="BF344" s="113">
        <f>IF(N344="snížená",J344,0)</f>
        <v>0</v>
      </c>
      <c r="BG344" s="113">
        <f>IF(N344="zákl. přenesená",J344,0)</f>
        <v>0</v>
      </c>
      <c r="BH344" s="113">
        <f>IF(N344="sníž. přenesená",J344,0)</f>
        <v>0</v>
      </c>
      <c r="BI344" s="113">
        <f>IF(N344="nulová",J344,0)</f>
        <v>0</v>
      </c>
      <c r="BJ344" s="16" t="s">
        <v>80</v>
      </c>
      <c r="BK344" s="113">
        <f>ROUND(I344*H344,2)</f>
        <v>0</v>
      </c>
      <c r="BL344" s="16" t="s">
        <v>120</v>
      </c>
      <c r="BM344" s="112" t="s">
        <v>570</v>
      </c>
    </row>
    <row r="345" spans="1:65" s="13" customFormat="1" ht="10" x14ac:dyDescent="0.2">
      <c r="B345" s="246"/>
      <c r="C345" s="247"/>
      <c r="D345" s="244" t="s">
        <v>124</v>
      </c>
      <c r="E345" s="248" t="s">
        <v>1</v>
      </c>
      <c r="F345" s="249" t="s">
        <v>146</v>
      </c>
      <c r="G345" s="247"/>
      <c r="H345" s="250">
        <v>5</v>
      </c>
      <c r="I345" s="264"/>
      <c r="J345" s="247"/>
      <c r="L345" s="116"/>
      <c r="M345" s="118"/>
      <c r="N345" s="119"/>
      <c r="O345" s="119"/>
      <c r="P345" s="119"/>
      <c r="Q345" s="119"/>
      <c r="R345" s="119"/>
      <c r="S345" s="119"/>
      <c r="T345" s="120"/>
      <c r="AT345" s="117" t="s">
        <v>124</v>
      </c>
      <c r="AU345" s="117" t="s">
        <v>82</v>
      </c>
      <c r="AV345" s="13" t="s">
        <v>82</v>
      </c>
      <c r="AW345" s="13" t="s">
        <v>29</v>
      </c>
      <c r="AX345" s="13" t="s">
        <v>72</v>
      </c>
      <c r="AY345" s="117" t="s">
        <v>114</v>
      </c>
    </row>
    <row r="346" spans="1:65" s="14" customFormat="1" ht="10" x14ac:dyDescent="0.2">
      <c r="B346" s="251"/>
      <c r="C346" s="252"/>
      <c r="D346" s="244" t="s">
        <v>124</v>
      </c>
      <c r="E346" s="253" t="s">
        <v>1</v>
      </c>
      <c r="F346" s="254" t="s">
        <v>126</v>
      </c>
      <c r="G346" s="252"/>
      <c r="H346" s="255">
        <v>5</v>
      </c>
      <c r="I346" s="265"/>
      <c r="J346" s="252"/>
      <c r="L346" s="121"/>
      <c r="M346" s="123"/>
      <c r="N346" s="124"/>
      <c r="O346" s="124"/>
      <c r="P346" s="124"/>
      <c r="Q346" s="124"/>
      <c r="R346" s="124"/>
      <c r="S346" s="124"/>
      <c r="T346" s="125"/>
      <c r="AT346" s="122" t="s">
        <v>124</v>
      </c>
      <c r="AU346" s="122" t="s">
        <v>82</v>
      </c>
      <c r="AV346" s="14" t="s">
        <v>120</v>
      </c>
      <c r="AW346" s="14" t="s">
        <v>29</v>
      </c>
      <c r="AX346" s="14" t="s">
        <v>80</v>
      </c>
      <c r="AY346" s="122" t="s">
        <v>114</v>
      </c>
    </row>
    <row r="347" spans="1:65" s="2" customFormat="1" ht="16.5" customHeight="1" x14ac:dyDescent="0.2">
      <c r="A347" s="27"/>
      <c r="B347" s="175"/>
      <c r="C347" s="256" t="s">
        <v>571</v>
      </c>
      <c r="D347" s="256" t="s">
        <v>222</v>
      </c>
      <c r="E347" s="257" t="s">
        <v>572</v>
      </c>
      <c r="F347" s="258" t="s">
        <v>573</v>
      </c>
      <c r="G347" s="259" t="s">
        <v>290</v>
      </c>
      <c r="H347" s="260">
        <v>5</v>
      </c>
      <c r="I347" s="268">
        <v>0</v>
      </c>
      <c r="J347" s="261">
        <f>ROUND(I347*H347,2)</f>
        <v>0</v>
      </c>
      <c r="K347" s="126"/>
      <c r="L347" s="127"/>
      <c r="M347" s="128" t="s">
        <v>1</v>
      </c>
      <c r="N347" s="129" t="s">
        <v>37</v>
      </c>
      <c r="O347" s="110">
        <v>0</v>
      </c>
      <c r="P347" s="110">
        <f>O347*H347</f>
        <v>0</v>
      </c>
      <c r="Q347" s="110">
        <v>0</v>
      </c>
      <c r="R347" s="110">
        <f>Q347*H347</f>
        <v>0</v>
      </c>
      <c r="S347" s="110">
        <v>0</v>
      </c>
      <c r="T347" s="111">
        <f>S347*H347</f>
        <v>0</v>
      </c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R347" s="112" t="s">
        <v>164</v>
      </c>
      <c r="AT347" s="112" t="s">
        <v>222</v>
      </c>
      <c r="AU347" s="112" t="s">
        <v>82</v>
      </c>
      <c r="AY347" s="16" t="s">
        <v>114</v>
      </c>
      <c r="BE347" s="113">
        <f>IF(N347="základní",J347,0)</f>
        <v>0</v>
      </c>
      <c r="BF347" s="113">
        <f>IF(N347="snížená",J347,0)</f>
        <v>0</v>
      </c>
      <c r="BG347" s="113">
        <f>IF(N347="zákl. přenesená",J347,0)</f>
        <v>0</v>
      </c>
      <c r="BH347" s="113">
        <f>IF(N347="sníž. přenesená",J347,0)</f>
        <v>0</v>
      </c>
      <c r="BI347" s="113">
        <f>IF(N347="nulová",J347,0)</f>
        <v>0</v>
      </c>
      <c r="BJ347" s="16" t="s">
        <v>80</v>
      </c>
      <c r="BK347" s="113">
        <f>ROUND(I347*H347,2)</f>
        <v>0</v>
      </c>
      <c r="BL347" s="16" t="s">
        <v>120</v>
      </c>
      <c r="BM347" s="112" t="s">
        <v>574</v>
      </c>
    </row>
    <row r="348" spans="1:65" s="13" customFormat="1" ht="10" x14ac:dyDescent="0.2">
      <c r="B348" s="246"/>
      <c r="C348" s="247"/>
      <c r="D348" s="244" t="s">
        <v>124</v>
      </c>
      <c r="E348" s="248" t="s">
        <v>1</v>
      </c>
      <c r="F348" s="249" t="s">
        <v>146</v>
      </c>
      <c r="G348" s="247"/>
      <c r="H348" s="250">
        <v>5</v>
      </c>
      <c r="I348" s="264"/>
      <c r="J348" s="247"/>
      <c r="L348" s="116"/>
      <c r="M348" s="118"/>
      <c r="N348" s="119"/>
      <c r="O348" s="119"/>
      <c r="P348" s="119"/>
      <c r="Q348" s="119"/>
      <c r="R348" s="119"/>
      <c r="S348" s="119"/>
      <c r="T348" s="120"/>
      <c r="AT348" s="117" t="s">
        <v>124</v>
      </c>
      <c r="AU348" s="117" t="s">
        <v>82</v>
      </c>
      <c r="AV348" s="13" t="s">
        <v>82</v>
      </c>
      <c r="AW348" s="13" t="s">
        <v>29</v>
      </c>
      <c r="AX348" s="13" t="s">
        <v>72</v>
      </c>
      <c r="AY348" s="117" t="s">
        <v>114</v>
      </c>
    </row>
    <row r="349" spans="1:65" s="14" customFormat="1" ht="10" x14ac:dyDescent="0.2">
      <c r="B349" s="251"/>
      <c r="C349" s="252"/>
      <c r="D349" s="244" t="s">
        <v>124</v>
      </c>
      <c r="E349" s="253" t="s">
        <v>1</v>
      </c>
      <c r="F349" s="254" t="s">
        <v>126</v>
      </c>
      <c r="G349" s="252"/>
      <c r="H349" s="255">
        <v>5</v>
      </c>
      <c r="I349" s="265"/>
      <c r="J349" s="252"/>
      <c r="L349" s="121"/>
      <c r="M349" s="123"/>
      <c r="N349" s="124"/>
      <c r="O349" s="124"/>
      <c r="P349" s="124"/>
      <c r="Q349" s="124"/>
      <c r="R349" s="124"/>
      <c r="S349" s="124"/>
      <c r="T349" s="125"/>
      <c r="AT349" s="122" t="s">
        <v>124</v>
      </c>
      <c r="AU349" s="122" t="s">
        <v>82</v>
      </c>
      <c r="AV349" s="14" t="s">
        <v>120</v>
      </c>
      <c r="AW349" s="14" t="s">
        <v>29</v>
      </c>
      <c r="AX349" s="14" t="s">
        <v>80</v>
      </c>
      <c r="AY349" s="122" t="s">
        <v>114</v>
      </c>
    </row>
    <row r="350" spans="1:65" s="2" customFormat="1" ht="33" customHeight="1" x14ac:dyDescent="0.2">
      <c r="A350" s="27"/>
      <c r="B350" s="175"/>
      <c r="C350" s="238" t="s">
        <v>575</v>
      </c>
      <c r="D350" s="238" t="s">
        <v>116</v>
      </c>
      <c r="E350" s="239" t="s">
        <v>576</v>
      </c>
      <c r="F350" s="240" t="s">
        <v>569</v>
      </c>
      <c r="G350" s="241" t="s">
        <v>290</v>
      </c>
      <c r="H350" s="242">
        <v>5</v>
      </c>
      <c r="I350" s="267">
        <v>0</v>
      </c>
      <c r="J350" s="243">
        <f>ROUND(I350*H350,2)</f>
        <v>0</v>
      </c>
      <c r="K350" s="107"/>
      <c r="L350" s="28"/>
      <c r="M350" s="108" t="s">
        <v>1</v>
      </c>
      <c r="N350" s="109" t="s">
        <v>37</v>
      </c>
      <c r="O350" s="110">
        <v>0</v>
      </c>
      <c r="P350" s="110">
        <f>O350*H350</f>
        <v>0</v>
      </c>
      <c r="Q350" s="110">
        <v>0</v>
      </c>
      <c r="R350" s="110">
        <f>Q350*H350</f>
        <v>0</v>
      </c>
      <c r="S350" s="110">
        <v>0</v>
      </c>
      <c r="T350" s="111">
        <f>S350*H350</f>
        <v>0</v>
      </c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R350" s="112" t="s">
        <v>120</v>
      </c>
      <c r="AT350" s="112" t="s">
        <v>116</v>
      </c>
      <c r="AU350" s="112" t="s">
        <v>82</v>
      </c>
      <c r="AY350" s="16" t="s">
        <v>114</v>
      </c>
      <c r="BE350" s="113">
        <f>IF(N350="základní",J350,0)</f>
        <v>0</v>
      </c>
      <c r="BF350" s="113">
        <f>IF(N350="snížená",J350,0)</f>
        <v>0</v>
      </c>
      <c r="BG350" s="113">
        <f>IF(N350="zákl. přenesená",J350,0)</f>
        <v>0</v>
      </c>
      <c r="BH350" s="113">
        <f>IF(N350="sníž. přenesená",J350,0)</f>
        <v>0</v>
      </c>
      <c r="BI350" s="113">
        <f>IF(N350="nulová",J350,0)</f>
        <v>0</v>
      </c>
      <c r="BJ350" s="16" t="s">
        <v>80</v>
      </c>
      <c r="BK350" s="113">
        <f>ROUND(I350*H350,2)</f>
        <v>0</v>
      </c>
      <c r="BL350" s="16" t="s">
        <v>120</v>
      </c>
      <c r="BM350" s="112" t="s">
        <v>577</v>
      </c>
    </row>
    <row r="351" spans="1:65" s="13" customFormat="1" ht="10" x14ac:dyDescent="0.2">
      <c r="B351" s="246"/>
      <c r="C351" s="247"/>
      <c r="D351" s="244" t="s">
        <v>124</v>
      </c>
      <c r="E351" s="248" t="s">
        <v>1</v>
      </c>
      <c r="F351" s="249" t="s">
        <v>146</v>
      </c>
      <c r="G351" s="247"/>
      <c r="H351" s="250">
        <v>5</v>
      </c>
      <c r="I351" s="264"/>
      <c r="J351" s="247"/>
      <c r="L351" s="116"/>
      <c r="M351" s="118"/>
      <c r="N351" s="119"/>
      <c r="O351" s="119"/>
      <c r="P351" s="119"/>
      <c r="Q351" s="119"/>
      <c r="R351" s="119"/>
      <c r="S351" s="119"/>
      <c r="T351" s="120"/>
      <c r="AT351" s="117" t="s">
        <v>124</v>
      </c>
      <c r="AU351" s="117" t="s">
        <v>82</v>
      </c>
      <c r="AV351" s="13" t="s">
        <v>82</v>
      </c>
      <c r="AW351" s="13" t="s">
        <v>29</v>
      </c>
      <c r="AX351" s="13" t="s">
        <v>72</v>
      </c>
      <c r="AY351" s="117" t="s">
        <v>114</v>
      </c>
    </row>
    <row r="352" spans="1:65" s="14" customFormat="1" ht="10" x14ac:dyDescent="0.2">
      <c r="B352" s="251"/>
      <c r="C352" s="252"/>
      <c r="D352" s="244" t="s">
        <v>124</v>
      </c>
      <c r="E352" s="253" t="s">
        <v>1</v>
      </c>
      <c r="F352" s="254" t="s">
        <v>126</v>
      </c>
      <c r="G352" s="252"/>
      <c r="H352" s="255">
        <v>5</v>
      </c>
      <c r="I352" s="265"/>
      <c r="J352" s="252"/>
      <c r="L352" s="121"/>
      <c r="M352" s="123"/>
      <c r="N352" s="124"/>
      <c r="O352" s="124"/>
      <c r="P352" s="124"/>
      <c r="Q352" s="124"/>
      <c r="R352" s="124"/>
      <c r="S352" s="124"/>
      <c r="T352" s="125"/>
      <c r="AT352" s="122" t="s">
        <v>124</v>
      </c>
      <c r="AU352" s="122" t="s">
        <v>82</v>
      </c>
      <c r="AV352" s="14" t="s">
        <v>120</v>
      </c>
      <c r="AW352" s="14" t="s">
        <v>29</v>
      </c>
      <c r="AX352" s="14" t="s">
        <v>80</v>
      </c>
      <c r="AY352" s="122" t="s">
        <v>114</v>
      </c>
    </row>
    <row r="353" spans="1:65" s="2" customFormat="1" ht="24.15" customHeight="1" x14ac:dyDescent="0.2">
      <c r="A353" s="27"/>
      <c r="B353" s="175"/>
      <c r="C353" s="238" t="s">
        <v>578</v>
      </c>
      <c r="D353" s="238" t="s">
        <v>116</v>
      </c>
      <c r="E353" s="239" t="s">
        <v>579</v>
      </c>
      <c r="F353" s="240" t="s">
        <v>580</v>
      </c>
      <c r="G353" s="241" t="s">
        <v>290</v>
      </c>
      <c r="H353" s="242">
        <v>30</v>
      </c>
      <c r="I353" s="267">
        <v>0</v>
      </c>
      <c r="J353" s="243">
        <f>ROUND(I353*H353,2)</f>
        <v>0</v>
      </c>
      <c r="K353" s="107"/>
      <c r="L353" s="28"/>
      <c r="M353" s="108" t="s">
        <v>1</v>
      </c>
      <c r="N353" s="109" t="s">
        <v>37</v>
      </c>
      <c r="O353" s="110">
        <v>0.30499999999999999</v>
      </c>
      <c r="P353" s="110">
        <f>O353*H353</f>
        <v>9.15</v>
      </c>
      <c r="Q353" s="110">
        <v>0</v>
      </c>
      <c r="R353" s="110">
        <f>Q353*H353</f>
        <v>0</v>
      </c>
      <c r="S353" s="110">
        <v>0</v>
      </c>
      <c r="T353" s="111">
        <f>S353*H353</f>
        <v>0</v>
      </c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R353" s="112" t="s">
        <v>120</v>
      </c>
      <c r="AT353" s="112" t="s">
        <v>116</v>
      </c>
      <c r="AU353" s="112" t="s">
        <v>82</v>
      </c>
      <c r="AY353" s="16" t="s">
        <v>114</v>
      </c>
      <c r="BE353" s="113">
        <f>IF(N353="základní",J353,0)</f>
        <v>0</v>
      </c>
      <c r="BF353" s="113">
        <f>IF(N353="snížená",J353,0)</f>
        <v>0</v>
      </c>
      <c r="BG353" s="113">
        <f>IF(N353="zákl. přenesená",J353,0)</f>
        <v>0</v>
      </c>
      <c r="BH353" s="113">
        <f>IF(N353="sníž. přenesená",J353,0)</f>
        <v>0</v>
      </c>
      <c r="BI353" s="113">
        <f>IF(N353="nulová",J353,0)</f>
        <v>0</v>
      </c>
      <c r="BJ353" s="16" t="s">
        <v>80</v>
      </c>
      <c r="BK353" s="113">
        <f>ROUND(I353*H353,2)</f>
        <v>0</v>
      </c>
      <c r="BL353" s="16" t="s">
        <v>120</v>
      </c>
      <c r="BM353" s="112" t="s">
        <v>581</v>
      </c>
    </row>
    <row r="354" spans="1:65" s="13" customFormat="1" ht="10" x14ac:dyDescent="0.2">
      <c r="B354" s="246"/>
      <c r="C354" s="247"/>
      <c r="D354" s="244" t="s">
        <v>124</v>
      </c>
      <c r="E354" s="248" t="s">
        <v>1</v>
      </c>
      <c r="F354" s="249" t="s">
        <v>582</v>
      </c>
      <c r="G354" s="247"/>
      <c r="H354" s="250">
        <v>30</v>
      </c>
      <c r="I354" s="264"/>
      <c r="J354" s="247"/>
      <c r="L354" s="116"/>
      <c r="M354" s="118"/>
      <c r="N354" s="119"/>
      <c r="O354" s="119"/>
      <c r="P354" s="119"/>
      <c r="Q354" s="119"/>
      <c r="R354" s="119"/>
      <c r="S354" s="119"/>
      <c r="T354" s="120"/>
      <c r="AT354" s="117" t="s">
        <v>124</v>
      </c>
      <c r="AU354" s="117" t="s">
        <v>82</v>
      </c>
      <c r="AV354" s="13" t="s">
        <v>82</v>
      </c>
      <c r="AW354" s="13" t="s">
        <v>29</v>
      </c>
      <c r="AX354" s="13" t="s">
        <v>72</v>
      </c>
      <c r="AY354" s="117" t="s">
        <v>114</v>
      </c>
    </row>
    <row r="355" spans="1:65" s="14" customFormat="1" ht="10" x14ac:dyDescent="0.2">
      <c r="B355" s="251"/>
      <c r="C355" s="252"/>
      <c r="D355" s="244" t="s">
        <v>124</v>
      </c>
      <c r="E355" s="253" t="s">
        <v>1</v>
      </c>
      <c r="F355" s="254" t="s">
        <v>126</v>
      </c>
      <c r="G355" s="252"/>
      <c r="H355" s="255">
        <v>30</v>
      </c>
      <c r="I355" s="265"/>
      <c r="J355" s="252"/>
      <c r="L355" s="121"/>
      <c r="M355" s="123"/>
      <c r="N355" s="124"/>
      <c r="O355" s="124"/>
      <c r="P355" s="124"/>
      <c r="Q355" s="124"/>
      <c r="R355" s="124"/>
      <c r="S355" s="124"/>
      <c r="T355" s="125"/>
      <c r="AT355" s="122" t="s">
        <v>124</v>
      </c>
      <c r="AU355" s="122" t="s">
        <v>82</v>
      </c>
      <c r="AV355" s="14" t="s">
        <v>120</v>
      </c>
      <c r="AW355" s="14" t="s">
        <v>29</v>
      </c>
      <c r="AX355" s="14" t="s">
        <v>80</v>
      </c>
      <c r="AY355" s="122" t="s">
        <v>114</v>
      </c>
    </row>
    <row r="356" spans="1:65" s="12" customFormat="1" ht="22.75" customHeight="1" x14ac:dyDescent="0.25">
      <c r="B356" s="231"/>
      <c r="C356" s="232"/>
      <c r="D356" s="233" t="s">
        <v>71</v>
      </c>
      <c r="E356" s="236" t="s">
        <v>583</v>
      </c>
      <c r="F356" s="236" t="s">
        <v>584</v>
      </c>
      <c r="G356" s="232"/>
      <c r="H356" s="232"/>
      <c r="I356" s="262"/>
      <c r="J356" s="237">
        <f>BK356</f>
        <v>0</v>
      </c>
      <c r="L356" s="99"/>
      <c r="M356" s="101"/>
      <c r="N356" s="102"/>
      <c r="O356" s="102"/>
      <c r="P356" s="103">
        <f>SUM(P357:P362)</f>
        <v>1.53406</v>
      </c>
      <c r="Q356" s="102"/>
      <c r="R356" s="103">
        <f>SUM(R357:R362)</f>
        <v>0</v>
      </c>
      <c r="S356" s="102"/>
      <c r="T356" s="104">
        <f>SUM(T357:T362)</f>
        <v>0</v>
      </c>
      <c r="AR356" s="100" t="s">
        <v>80</v>
      </c>
      <c r="AT356" s="105" t="s">
        <v>71</v>
      </c>
      <c r="AU356" s="105" t="s">
        <v>80</v>
      </c>
      <c r="AY356" s="100" t="s">
        <v>114</v>
      </c>
      <c r="BK356" s="106">
        <f>SUM(BK357:BK362)</f>
        <v>0</v>
      </c>
    </row>
    <row r="357" spans="1:65" s="2" customFormat="1" ht="37.75" customHeight="1" x14ac:dyDescent="0.2">
      <c r="A357" s="27"/>
      <c r="B357" s="175"/>
      <c r="C357" s="238" t="s">
        <v>585</v>
      </c>
      <c r="D357" s="238" t="s">
        <v>116</v>
      </c>
      <c r="E357" s="239" t="s">
        <v>586</v>
      </c>
      <c r="F357" s="240" t="s">
        <v>587</v>
      </c>
      <c r="G357" s="241" t="s">
        <v>212</v>
      </c>
      <c r="H357" s="242">
        <v>7.34</v>
      </c>
      <c r="I357" s="267">
        <v>0</v>
      </c>
      <c r="J357" s="243">
        <f>ROUND(I357*H357,2)</f>
        <v>0</v>
      </c>
      <c r="K357" s="107"/>
      <c r="L357" s="28"/>
      <c r="M357" s="108" t="s">
        <v>1</v>
      </c>
      <c r="N357" s="109" t="s">
        <v>37</v>
      </c>
      <c r="O357" s="110">
        <v>3.2000000000000001E-2</v>
      </c>
      <c r="P357" s="110">
        <f>O357*H357</f>
        <v>0.23488000000000001</v>
      </c>
      <c r="Q357" s="110">
        <v>0</v>
      </c>
      <c r="R357" s="110">
        <f>Q357*H357</f>
        <v>0</v>
      </c>
      <c r="S357" s="110">
        <v>0</v>
      </c>
      <c r="T357" s="111">
        <f>S357*H357</f>
        <v>0</v>
      </c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R357" s="112" t="s">
        <v>120</v>
      </c>
      <c r="AT357" s="112" t="s">
        <v>116</v>
      </c>
      <c r="AU357" s="112" t="s">
        <v>82</v>
      </c>
      <c r="AY357" s="16" t="s">
        <v>114</v>
      </c>
      <c r="BE357" s="113">
        <f>IF(N357="základní",J357,0)</f>
        <v>0</v>
      </c>
      <c r="BF357" s="113">
        <f>IF(N357="snížená",J357,0)</f>
        <v>0</v>
      </c>
      <c r="BG357" s="113">
        <f>IF(N357="zákl. přenesená",J357,0)</f>
        <v>0</v>
      </c>
      <c r="BH357" s="113">
        <f>IF(N357="sníž. přenesená",J357,0)</f>
        <v>0</v>
      </c>
      <c r="BI357" s="113">
        <f>IF(N357="nulová",J357,0)</f>
        <v>0</v>
      </c>
      <c r="BJ357" s="16" t="s">
        <v>80</v>
      </c>
      <c r="BK357" s="113">
        <f>ROUND(I357*H357,2)</f>
        <v>0</v>
      </c>
      <c r="BL357" s="16" t="s">
        <v>120</v>
      </c>
      <c r="BM357" s="112" t="s">
        <v>588</v>
      </c>
    </row>
    <row r="358" spans="1:65" s="2" customFormat="1" ht="37.75" customHeight="1" x14ac:dyDescent="0.2">
      <c r="A358" s="27"/>
      <c r="B358" s="175"/>
      <c r="C358" s="238" t="s">
        <v>589</v>
      </c>
      <c r="D358" s="238" t="s">
        <v>116</v>
      </c>
      <c r="E358" s="239" t="s">
        <v>590</v>
      </c>
      <c r="F358" s="240" t="s">
        <v>591</v>
      </c>
      <c r="G358" s="241" t="s">
        <v>212</v>
      </c>
      <c r="H358" s="242">
        <v>44.04</v>
      </c>
      <c r="I358" s="267">
        <v>0</v>
      </c>
      <c r="J358" s="243">
        <f>ROUND(I358*H358,2)</f>
        <v>0</v>
      </c>
      <c r="K358" s="107"/>
      <c r="L358" s="28"/>
      <c r="M358" s="108" t="s">
        <v>1</v>
      </c>
      <c r="N358" s="109" t="s">
        <v>37</v>
      </c>
      <c r="O358" s="110">
        <v>3.0000000000000001E-3</v>
      </c>
      <c r="P358" s="110">
        <f>O358*H358</f>
        <v>0.13211999999999999</v>
      </c>
      <c r="Q358" s="110">
        <v>0</v>
      </c>
      <c r="R358" s="110">
        <f>Q358*H358</f>
        <v>0</v>
      </c>
      <c r="S358" s="110">
        <v>0</v>
      </c>
      <c r="T358" s="111">
        <f>S358*H358</f>
        <v>0</v>
      </c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R358" s="112" t="s">
        <v>120</v>
      </c>
      <c r="AT358" s="112" t="s">
        <v>116</v>
      </c>
      <c r="AU358" s="112" t="s">
        <v>82</v>
      </c>
      <c r="AY358" s="16" t="s">
        <v>114</v>
      </c>
      <c r="BE358" s="113">
        <f>IF(N358="základní",J358,0)</f>
        <v>0</v>
      </c>
      <c r="BF358" s="113">
        <f>IF(N358="snížená",J358,0)</f>
        <v>0</v>
      </c>
      <c r="BG358" s="113">
        <f>IF(N358="zákl. přenesená",J358,0)</f>
        <v>0</v>
      </c>
      <c r="BH358" s="113">
        <f>IF(N358="sníž. přenesená",J358,0)</f>
        <v>0</v>
      </c>
      <c r="BI358" s="113">
        <f>IF(N358="nulová",J358,0)</f>
        <v>0</v>
      </c>
      <c r="BJ358" s="16" t="s">
        <v>80</v>
      </c>
      <c r="BK358" s="113">
        <f>ROUND(I358*H358,2)</f>
        <v>0</v>
      </c>
      <c r="BL358" s="16" t="s">
        <v>120</v>
      </c>
      <c r="BM358" s="112" t="s">
        <v>592</v>
      </c>
    </row>
    <row r="359" spans="1:65" s="13" customFormat="1" ht="10" x14ac:dyDescent="0.2">
      <c r="B359" s="246"/>
      <c r="C359" s="247"/>
      <c r="D359" s="244" t="s">
        <v>124</v>
      </c>
      <c r="E359" s="248" t="s">
        <v>1</v>
      </c>
      <c r="F359" s="249" t="s">
        <v>593</v>
      </c>
      <c r="G359" s="247"/>
      <c r="H359" s="250">
        <v>44.04</v>
      </c>
      <c r="I359" s="264"/>
      <c r="J359" s="247"/>
      <c r="L359" s="116"/>
      <c r="M359" s="118"/>
      <c r="N359" s="119"/>
      <c r="O359" s="119"/>
      <c r="P359" s="119"/>
      <c r="Q359" s="119"/>
      <c r="R359" s="119"/>
      <c r="S359" s="119"/>
      <c r="T359" s="120"/>
      <c r="AT359" s="117" t="s">
        <v>124</v>
      </c>
      <c r="AU359" s="117" t="s">
        <v>82</v>
      </c>
      <c r="AV359" s="13" t="s">
        <v>82</v>
      </c>
      <c r="AW359" s="13" t="s">
        <v>29</v>
      </c>
      <c r="AX359" s="13" t="s">
        <v>72</v>
      </c>
      <c r="AY359" s="117" t="s">
        <v>114</v>
      </c>
    </row>
    <row r="360" spans="1:65" s="14" customFormat="1" ht="10" x14ac:dyDescent="0.2">
      <c r="B360" s="251"/>
      <c r="C360" s="252"/>
      <c r="D360" s="244" t="s">
        <v>124</v>
      </c>
      <c r="E360" s="253" t="s">
        <v>1</v>
      </c>
      <c r="F360" s="254" t="s">
        <v>126</v>
      </c>
      <c r="G360" s="252"/>
      <c r="H360" s="255">
        <v>44.04</v>
      </c>
      <c r="I360" s="265"/>
      <c r="J360" s="252"/>
      <c r="L360" s="121"/>
      <c r="M360" s="123"/>
      <c r="N360" s="124"/>
      <c r="O360" s="124"/>
      <c r="P360" s="124"/>
      <c r="Q360" s="124"/>
      <c r="R360" s="124"/>
      <c r="S360" s="124"/>
      <c r="T360" s="125"/>
      <c r="AT360" s="122" t="s">
        <v>124</v>
      </c>
      <c r="AU360" s="122" t="s">
        <v>82</v>
      </c>
      <c r="AV360" s="14" t="s">
        <v>120</v>
      </c>
      <c r="AW360" s="14" t="s">
        <v>29</v>
      </c>
      <c r="AX360" s="14" t="s">
        <v>80</v>
      </c>
      <c r="AY360" s="122" t="s">
        <v>114</v>
      </c>
    </row>
    <row r="361" spans="1:65" s="2" customFormat="1" ht="24.15" customHeight="1" x14ac:dyDescent="0.2">
      <c r="A361" s="27"/>
      <c r="B361" s="175"/>
      <c r="C361" s="238" t="s">
        <v>594</v>
      </c>
      <c r="D361" s="238" t="s">
        <v>116</v>
      </c>
      <c r="E361" s="239" t="s">
        <v>595</v>
      </c>
      <c r="F361" s="240" t="s">
        <v>596</v>
      </c>
      <c r="G361" s="241" t="s">
        <v>212</v>
      </c>
      <c r="H361" s="242">
        <v>7.34</v>
      </c>
      <c r="I361" s="267">
        <v>0</v>
      </c>
      <c r="J361" s="243">
        <f>ROUND(I361*H361,2)</f>
        <v>0</v>
      </c>
      <c r="K361" s="107"/>
      <c r="L361" s="28"/>
      <c r="M361" s="108" t="s">
        <v>1</v>
      </c>
      <c r="N361" s="109" t="s">
        <v>37</v>
      </c>
      <c r="O361" s="110">
        <v>0.159</v>
      </c>
      <c r="P361" s="110">
        <f>O361*H361</f>
        <v>1.16706</v>
      </c>
      <c r="Q361" s="110">
        <v>0</v>
      </c>
      <c r="R361" s="110">
        <f>Q361*H361</f>
        <v>0</v>
      </c>
      <c r="S361" s="110">
        <v>0</v>
      </c>
      <c r="T361" s="111">
        <f>S361*H361</f>
        <v>0</v>
      </c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R361" s="112" t="s">
        <v>120</v>
      </c>
      <c r="AT361" s="112" t="s">
        <v>116</v>
      </c>
      <c r="AU361" s="112" t="s">
        <v>82</v>
      </c>
      <c r="AY361" s="16" t="s">
        <v>114</v>
      </c>
      <c r="BE361" s="113">
        <f>IF(N361="základní",J361,0)</f>
        <v>0</v>
      </c>
      <c r="BF361" s="113">
        <f>IF(N361="snížená",J361,0)</f>
        <v>0</v>
      </c>
      <c r="BG361" s="113">
        <f>IF(N361="zákl. přenesená",J361,0)</f>
        <v>0</v>
      </c>
      <c r="BH361" s="113">
        <f>IF(N361="sníž. přenesená",J361,0)</f>
        <v>0</v>
      </c>
      <c r="BI361" s="113">
        <f>IF(N361="nulová",J361,0)</f>
        <v>0</v>
      </c>
      <c r="BJ361" s="16" t="s">
        <v>80</v>
      </c>
      <c r="BK361" s="113">
        <f>ROUND(I361*H361,2)</f>
        <v>0</v>
      </c>
      <c r="BL361" s="16" t="s">
        <v>120</v>
      </c>
      <c r="BM361" s="112" t="s">
        <v>597</v>
      </c>
    </row>
    <row r="362" spans="1:65" s="2" customFormat="1" ht="44.25" customHeight="1" x14ac:dyDescent="0.2">
      <c r="A362" s="27"/>
      <c r="B362" s="175"/>
      <c r="C362" s="238" t="s">
        <v>598</v>
      </c>
      <c r="D362" s="238" t="s">
        <v>116</v>
      </c>
      <c r="E362" s="239" t="s">
        <v>599</v>
      </c>
      <c r="F362" s="240" t="s">
        <v>600</v>
      </c>
      <c r="G362" s="241" t="s">
        <v>212</v>
      </c>
      <c r="H362" s="242">
        <v>7.34</v>
      </c>
      <c r="I362" s="267">
        <v>0</v>
      </c>
      <c r="J362" s="243">
        <f>ROUND(I362*H362,2)</f>
        <v>0</v>
      </c>
      <c r="K362" s="107"/>
      <c r="L362" s="28"/>
      <c r="M362" s="108" t="s">
        <v>1</v>
      </c>
      <c r="N362" s="109" t="s">
        <v>37</v>
      </c>
      <c r="O362" s="110">
        <v>0</v>
      </c>
      <c r="P362" s="110">
        <f>O362*H362</f>
        <v>0</v>
      </c>
      <c r="Q362" s="110">
        <v>0</v>
      </c>
      <c r="R362" s="110">
        <f>Q362*H362</f>
        <v>0</v>
      </c>
      <c r="S362" s="110">
        <v>0</v>
      </c>
      <c r="T362" s="111">
        <f>S362*H362</f>
        <v>0</v>
      </c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R362" s="112" t="s">
        <v>120</v>
      </c>
      <c r="AT362" s="112" t="s">
        <v>116</v>
      </c>
      <c r="AU362" s="112" t="s">
        <v>82</v>
      </c>
      <c r="AY362" s="16" t="s">
        <v>114</v>
      </c>
      <c r="BE362" s="113">
        <f>IF(N362="základní",J362,0)</f>
        <v>0</v>
      </c>
      <c r="BF362" s="113">
        <f>IF(N362="snížená",J362,0)</f>
        <v>0</v>
      </c>
      <c r="BG362" s="113">
        <f>IF(N362="zákl. přenesená",J362,0)</f>
        <v>0</v>
      </c>
      <c r="BH362" s="113">
        <f>IF(N362="sníž. přenesená",J362,0)</f>
        <v>0</v>
      </c>
      <c r="BI362" s="113">
        <f>IF(N362="nulová",J362,0)</f>
        <v>0</v>
      </c>
      <c r="BJ362" s="16" t="s">
        <v>80</v>
      </c>
      <c r="BK362" s="113">
        <f>ROUND(I362*H362,2)</f>
        <v>0</v>
      </c>
      <c r="BL362" s="16" t="s">
        <v>120</v>
      </c>
      <c r="BM362" s="112" t="s">
        <v>601</v>
      </c>
    </row>
    <row r="363" spans="1:65" s="12" customFormat="1" ht="22.75" customHeight="1" x14ac:dyDescent="0.25">
      <c r="B363" s="231"/>
      <c r="C363" s="232"/>
      <c r="D363" s="233" t="s">
        <v>71</v>
      </c>
      <c r="E363" s="236" t="s">
        <v>404</v>
      </c>
      <c r="F363" s="236" t="s">
        <v>405</v>
      </c>
      <c r="G363" s="232"/>
      <c r="H363" s="232"/>
      <c r="I363" s="262"/>
      <c r="J363" s="237">
        <f>BK363</f>
        <v>0</v>
      </c>
      <c r="L363" s="99"/>
      <c r="M363" s="101"/>
      <c r="N363" s="102"/>
      <c r="O363" s="102"/>
      <c r="P363" s="103">
        <f>SUM(P364:P365)</f>
        <v>22.341715000000001</v>
      </c>
      <c r="Q363" s="102"/>
      <c r="R363" s="103">
        <f>SUM(R364:R365)</f>
        <v>0</v>
      </c>
      <c r="S363" s="102"/>
      <c r="T363" s="104">
        <f>SUM(T364:T365)</f>
        <v>0</v>
      </c>
      <c r="AR363" s="100" t="s">
        <v>80</v>
      </c>
      <c r="AT363" s="105" t="s">
        <v>71</v>
      </c>
      <c r="AU363" s="105" t="s">
        <v>80</v>
      </c>
      <c r="AY363" s="100" t="s">
        <v>114</v>
      </c>
      <c r="BK363" s="106">
        <f>SUM(BK364:BK365)</f>
        <v>0</v>
      </c>
    </row>
    <row r="364" spans="1:65" s="2" customFormat="1" ht="49" customHeight="1" x14ac:dyDescent="0.2">
      <c r="A364" s="27"/>
      <c r="B364" s="175"/>
      <c r="C364" s="238" t="s">
        <v>602</v>
      </c>
      <c r="D364" s="238" t="s">
        <v>116</v>
      </c>
      <c r="E364" s="239" t="s">
        <v>407</v>
      </c>
      <c r="F364" s="240" t="s">
        <v>408</v>
      </c>
      <c r="G364" s="241" t="s">
        <v>212</v>
      </c>
      <c r="H364" s="242">
        <v>11.143000000000001</v>
      </c>
      <c r="I364" s="267">
        <v>0</v>
      </c>
      <c r="J364" s="243">
        <f>ROUND(I364*H364,2)</f>
        <v>0</v>
      </c>
      <c r="K364" s="107"/>
      <c r="L364" s="28"/>
      <c r="M364" s="108" t="s">
        <v>1</v>
      </c>
      <c r="N364" s="109" t="s">
        <v>37</v>
      </c>
      <c r="O364" s="110">
        <v>0.52500000000000002</v>
      </c>
      <c r="P364" s="110">
        <f>O364*H364</f>
        <v>5.8500750000000004</v>
      </c>
      <c r="Q364" s="110">
        <v>0</v>
      </c>
      <c r="R364" s="110">
        <f>Q364*H364</f>
        <v>0</v>
      </c>
      <c r="S364" s="110">
        <v>0</v>
      </c>
      <c r="T364" s="111">
        <f>S364*H364</f>
        <v>0</v>
      </c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R364" s="112" t="s">
        <v>120</v>
      </c>
      <c r="AT364" s="112" t="s">
        <v>116</v>
      </c>
      <c r="AU364" s="112" t="s">
        <v>82</v>
      </c>
      <c r="AY364" s="16" t="s">
        <v>114</v>
      </c>
      <c r="BE364" s="113">
        <f>IF(N364="základní",J364,0)</f>
        <v>0</v>
      </c>
      <c r="BF364" s="113">
        <f>IF(N364="snížená",J364,0)</f>
        <v>0</v>
      </c>
      <c r="BG364" s="113">
        <f>IF(N364="zákl. přenesená",J364,0)</f>
        <v>0</v>
      </c>
      <c r="BH364" s="113">
        <f>IF(N364="sníž. přenesená",J364,0)</f>
        <v>0</v>
      </c>
      <c r="BI364" s="113">
        <f>IF(N364="nulová",J364,0)</f>
        <v>0</v>
      </c>
      <c r="BJ364" s="16" t="s">
        <v>80</v>
      </c>
      <c r="BK364" s="113">
        <f>ROUND(I364*H364,2)</f>
        <v>0</v>
      </c>
      <c r="BL364" s="16" t="s">
        <v>120</v>
      </c>
      <c r="BM364" s="112" t="s">
        <v>603</v>
      </c>
    </row>
    <row r="365" spans="1:65" s="2" customFormat="1" ht="49" customHeight="1" x14ac:dyDescent="0.2">
      <c r="A365" s="27"/>
      <c r="B365" s="175"/>
      <c r="C365" s="238" t="s">
        <v>604</v>
      </c>
      <c r="D365" s="238" t="s">
        <v>116</v>
      </c>
      <c r="E365" s="239" t="s">
        <v>411</v>
      </c>
      <c r="F365" s="240" t="s">
        <v>412</v>
      </c>
      <c r="G365" s="241" t="s">
        <v>212</v>
      </c>
      <c r="H365" s="242">
        <v>11.143000000000001</v>
      </c>
      <c r="I365" s="267">
        <v>0</v>
      </c>
      <c r="J365" s="243">
        <f>ROUND(I365*H365,2)</f>
        <v>0</v>
      </c>
      <c r="K365" s="107"/>
      <c r="L365" s="28"/>
      <c r="M365" s="130" t="s">
        <v>1</v>
      </c>
      <c r="N365" s="131" t="s">
        <v>37</v>
      </c>
      <c r="O365" s="132">
        <v>1.48</v>
      </c>
      <c r="P365" s="132">
        <f>O365*H365</f>
        <v>16.49164</v>
      </c>
      <c r="Q365" s="132">
        <v>0</v>
      </c>
      <c r="R365" s="132">
        <f>Q365*H365</f>
        <v>0</v>
      </c>
      <c r="S365" s="132">
        <v>0</v>
      </c>
      <c r="T365" s="133">
        <f>S365*H365</f>
        <v>0</v>
      </c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R365" s="112" t="s">
        <v>120</v>
      </c>
      <c r="AT365" s="112" t="s">
        <v>116</v>
      </c>
      <c r="AU365" s="112" t="s">
        <v>82</v>
      </c>
      <c r="AY365" s="16" t="s">
        <v>114</v>
      </c>
      <c r="BE365" s="113">
        <f>IF(N365="základní",J365,0)</f>
        <v>0</v>
      </c>
      <c r="BF365" s="113">
        <f>IF(N365="snížená",J365,0)</f>
        <v>0</v>
      </c>
      <c r="BG365" s="113">
        <f>IF(N365="zákl. přenesená",J365,0)</f>
        <v>0</v>
      </c>
      <c r="BH365" s="113">
        <f>IF(N365="sníž. přenesená",J365,0)</f>
        <v>0</v>
      </c>
      <c r="BI365" s="113">
        <f>IF(N365="nulová",J365,0)</f>
        <v>0</v>
      </c>
      <c r="BJ365" s="16" t="s">
        <v>80</v>
      </c>
      <c r="BK365" s="113">
        <f>ROUND(I365*H365,2)</f>
        <v>0</v>
      </c>
      <c r="BL365" s="16" t="s">
        <v>120</v>
      </c>
      <c r="BM365" s="112" t="s">
        <v>605</v>
      </c>
    </row>
    <row r="366" spans="1:65" s="2" customFormat="1" ht="7" customHeight="1" x14ac:dyDescent="0.2">
      <c r="A366" s="27"/>
      <c r="B366" s="207"/>
      <c r="C366" s="208"/>
      <c r="D366" s="208"/>
      <c r="E366" s="208"/>
      <c r="F366" s="208"/>
      <c r="G366" s="208"/>
      <c r="H366" s="208"/>
      <c r="I366" s="266"/>
      <c r="J366" s="208"/>
      <c r="K366" s="42"/>
      <c r="L366" s="28"/>
      <c r="M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</row>
  </sheetData>
  <autoFilter ref="C124:K365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Stoka A</vt:lpstr>
      <vt:lpstr>02 - Stoka B</vt:lpstr>
      <vt:lpstr>'01 - Stoka A'!Názvy_tisku</vt:lpstr>
      <vt:lpstr>'02 - Stoka B'!Názvy_tisku</vt:lpstr>
      <vt:lpstr>'Rekapitulace stavby'!Názvy_tisku</vt:lpstr>
      <vt:lpstr>'01 - Stoka A'!Oblast_tisku</vt:lpstr>
      <vt:lpstr>'02 - Stoka B'!Oblast_tisku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IU-ROZPOCTY\IU-rozpocty</dc:creator>
  <cp:lastModifiedBy>Mrázek František DiS.</cp:lastModifiedBy>
  <dcterms:created xsi:type="dcterms:W3CDTF">2023-09-19T12:25:40Z</dcterms:created>
  <dcterms:modified xsi:type="dcterms:W3CDTF">2023-10-09T06:43:08Z</dcterms:modified>
</cp:coreProperties>
</file>